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09"/>
  <workbookPr/>
  <mc:AlternateContent xmlns:mc="http://schemas.openxmlformats.org/markup-compatibility/2006">
    <mc:Choice Requires="x15">
      <x15ac:absPath xmlns:x15ac="http://schemas.microsoft.com/office/spreadsheetml/2010/11/ac" url="https://ciroocri.sharepoint.com/teams/New-SRO-MFDA-IIROC-Finance/Shared Documents/Finance/3. Finance Operations/Accounts Receivable/Underwriting Levies/FY 2025/UW Form/"/>
    </mc:Choice>
  </mc:AlternateContent>
  <xr:revisionPtr revIDLastSave="0" documentId="14_{BDC6AD40-9692-4CFD-A94F-895CB56FB946}" xr6:coauthVersionLast="47" xr6:coauthVersionMax="47" xr10:uidLastSave="{00000000-0000-0000-0000-000000000000}"/>
  <bookViews>
    <workbookView xWindow="28680" yWindow="-120" windowWidth="29040" windowHeight="15990" xr2:uid="{00000000-000D-0000-FFFF-FFFF00000000}"/>
  </bookViews>
  <sheets>
    <sheet name="Original" sheetId="1" r:id="rId1"/>
    <sheet name="Sheet1" sheetId="2" r:id="rId2"/>
  </sheets>
  <definedNames>
    <definedName name="_xlnm.Print_Area" localSheetId="0">Original!$A$1:$J$122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5" i="1" l="1"/>
  <c r="D75" i="1" s="1"/>
  <c r="G75" i="1" s="1"/>
  <c r="A74" i="1"/>
  <c r="D74" i="1" s="1"/>
  <c r="E53" i="1"/>
  <c r="C47" i="1"/>
  <c r="C50" i="1" s="1"/>
  <c r="C75" i="1" l="1"/>
  <c r="E75" i="1" s="1"/>
  <c r="G74" i="1"/>
  <c r="F74" i="1"/>
  <c r="F75" i="1"/>
  <c r="C74" i="1"/>
  <c r="E74" i="1" s="1"/>
  <c r="E51" i="1"/>
  <c r="H75" i="1" l="1"/>
  <c r="J75" i="1" s="1"/>
  <c r="K75" i="1" s="1"/>
  <c r="H74" i="1"/>
  <c r="J74" i="1" s="1"/>
  <c r="I74" i="1" s="1"/>
  <c r="I75" i="1" l="1"/>
  <c r="K74" i="1"/>
</calcChain>
</file>

<file path=xl/sharedStrings.xml><?xml version="1.0" encoding="utf-8"?>
<sst xmlns="http://schemas.openxmlformats.org/spreadsheetml/2006/main" count="163" uniqueCount="139">
  <si>
    <t>Canadian Investment Regulatory Organization</t>
  </si>
  <si>
    <t>Member New Issue Levy Form</t>
  </si>
  <si>
    <t>Name of issuer:</t>
  </si>
  <si>
    <t>Delivery date of issue:</t>
  </si>
  <si>
    <t>Type of Issue:</t>
  </si>
  <si>
    <t>(x)</t>
  </si>
  <si>
    <t>COMMISSION RATE:</t>
  </si>
  <si>
    <t>Equity</t>
  </si>
  <si>
    <t>Common</t>
  </si>
  <si>
    <t>Preferred</t>
  </si>
  <si>
    <t>with Warrants</t>
  </si>
  <si>
    <t>Special Warrants</t>
  </si>
  <si>
    <t>Flow-Through</t>
  </si>
  <si>
    <t>Other (please specify)</t>
  </si>
  <si>
    <t>Credit Rating at time of release</t>
  </si>
  <si>
    <t>Debt</t>
  </si>
  <si>
    <t>Moody's</t>
  </si>
  <si>
    <t>Over 1 to under 10 years</t>
  </si>
  <si>
    <t>S&amp;P</t>
  </si>
  <si>
    <t>10 to under 20 years</t>
  </si>
  <si>
    <t>DBRS</t>
  </si>
  <si>
    <t>20 years and over</t>
  </si>
  <si>
    <t>CBRS</t>
  </si>
  <si>
    <t>Asset-Backed</t>
  </si>
  <si>
    <t>Deposit Notes</t>
  </si>
  <si>
    <t>Mortgage-Backed</t>
  </si>
  <si>
    <t>Medium Term Note</t>
  </si>
  <si>
    <t>Shelf Prospectus</t>
  </si>
  <si>
    <t>Convertible</t>
  </si>
  <si>
    <t>Extendible</t>
  </si>
  <si>
    <t>Retractable</t>
  </si>
  <si>
    <t>Capital Trust</t>
  </si>
  <si>
    <t>Income Participating Securities</t>
  </si>
  <si>
    <t>Income Trust</t>
  </si>
  <si>
    <t>Limited Partnership</t>
  </si>
  <si>
    <t>Details of issue</t>
  </si>
  <si>
    <t>Number of shares, units etc.</t>
  </si>
  <si>
    <t>Par value in $</t>
  </si>
  <si>
    <t>Issue Amount - Total</t>
  </si>
  <si>
    <t>Issue Amount - Outside Canada ($)</t>
  </si>
  <si>
    <t>Issue Amount - Nonbrokered ($)</t>
  </si>
  <si>
    <t>Issue Amount - Local ($)</t>
  </si>
  <si>
    <t>Type of issue</t>
  </si>
  <si>
    <t>Currency Code</t>
  </si>
  <si>
    <t>Exchange rate to CAD</t>
  </si>
  <si>
    <t>Non-Dealer Participation ($)</t>
  </si>
  <si>
    <t>Banking Group</t>
  </si>
  <si>
    <t>Selling Group</t>
  </si>
  <si>
    <t>Other information</t>
  </si>
  <si>
    <t>Deal type</t>
  </si>
  <si>
    <t>Primary Jurisdiction Code</t>
  </si>
  <si>
    <t>Classification Code</t>
  </si>
  <si>
    <t>Prepared by:</t>
  </si>
  <si>
    <t xml:space="preserve"> </t>
  </si>
  <si>
    <t>Firm:</t>
  </si>
  <si>
    <t>Date:</t>
  </si>
  <si>
    <t xml:space="preserve">Member Lead Levy Calculation: </t>
  </si>
  <si>
    <t>Type of Issue</t>
  </si>
  <si>
    <t>Currency</t>
  </si>
  <si>
    <t>Issue Amount
(Currency of issue)</t>
  </si>
  <si>
    <t>Levy
Rate</t>
  </si>
  <si>
    <t>Levy Amount
(Currency of issue)</t>
  </si>
  <si>
    <t>Levies outside Canada
(Currency of issue)</t>
  </si>
  <si>
    <t>Levy Amount
on non-brokered issue</t>
  </si>
  <si>
    <t>Levy Amount
on Canadian issue
(Currency of issue)</t>
  </si>
  <si>
    <t>Levy Reduction
(Currency of issue)</t>
  </si>
  <si>
    <t>Levy Payable
(Currency of issue)</t>
  </si>
  <si>
    <t>Levy Payable
(Canadian dollars)</t>
  </si>
  <si>
    <t>01 – Canadian</t>
  </si>
  <si>
    <t>02 – US</t>
  </si>
  <si>
    <t>Notes and Instructions</t>
  </si>
  <si>
    <t>• New Issues are all primary distributions of Canadian issuers managed by a Member firm, including private placements.</t>
  </si>
  <si>
    <t>Do not report any securities with a maximum maturity of 1 year or less at time of issue (i.e. Treasury bills, commercial paper, money market instruments, etc.)</t>
  </si>
  <si>
    <t>•  For Member firm Lead  - Only the firm that acts as the senior Canadian syndicate manager should report a new issue. The firm that does report an issue should report</t>
  </si>
  <si>
    <t xml:space="preserve"> the total issue and not just the firm’s share of issue. In the case of equal participation by joint managers, please ensure that only one of the managers reports the issue.</t>
  </si>
  <si>
    <t>•  For Non-Member firm Lead  - If there are two or more responsible dealers who have substantially equal obligations in respect of the distribution, then they are each</t>
  </si>
  <si>
    <t>responsible for the collection and remission of the applicable levies.  Otherwise, each member firm is responsible for remitting its portion of the levies.</t>
  </si>
  <si>
    <t>• For issues of Government of Canada or other governments where there is no syndicated manager, report only your</t>
  </si>
  <si>
    <t>firm’s allocation. Do not report Canada and provincial savings bonds.</t>
  </si>
  <si>
    <t>• New issues should be reported for the month in which the value date falls, i.e. the first date on which the first closing of the transaction occurs</t>
  </si>
  <si>
    <t xml:space="preserve"> which the first closing of the transaction occurs.</t>
  </si>
  <si>
    <t xml:space="preserve">Currency Code:                                                                          </t>
  </si>
  <si>
    <t>Classification Code:</t>
  </si>
  <si>
    <t>Deal type:</t>
  </si>
  <si>
    <t>Types of issues:</t>
  </si>
  <si>
    <t xml:space="preserve">01 – Financial </t>
  </si>
  <si>
    <t>Initial public offering</t>
  </si>
  <si>
    <t>Issue amount under $1,000,000</t>
  </si>
  <si>
    <t>Primary Industries:</t>
  </si>
  <si>
    <t>02 – Mines</t>
  </si>
  <si>
    <t>Secondary placement</t>
  </si>
  <si>
    <t>Corporate</t>
  </si>
  <si>
    <t>03 – Euro-Canadian</t>
  </si>
  <si>
    <t>03 – Oil and Gas</t>
  </si>
  <si>
    <t>Private Placement</t>
  </si>
  <si>
    <t>Corporate Private 
Placement</t>
  </si>
  <si>
    <t>04 – Euro-US</t>
  </si>
  <si>
    <t xml:space="preserve">04 – Paper and Forest </t>
  </si>
  <si>
    <t>Federal Government</t>
  </si>
  <si>
    <t>05 – Swiss Francs</t>
  </si>
  <si>
    <t>05 – High Tech</t>
  </si>
  <si>
    <t>Federal Crown
Corporation</t>
  </si>
  <si>
    <t>06 – Unit of Account</t>
  </si>
  <si>
    <t>Manufacturing:</t>
  </si>
  <si>
    <t xml:space="preserve">06 – Other </t>
  </si>
  <si>
    <t>Provincial 
Government</t>
  </si>
  <si>
    <t>07 – Other</t>
  </si>
  <si>
    <t>07 – High Tech</t>
  </si>
  <si>
    <t>Provincial Crown
 Corporation</t>
  </si>
  <si>
    <t xml:space="preserve">                                                                                                      </t>
  </si>
  <si>
    <t>08 – Other</t>
  </si>
  <si>
    <t>Municipal Government</t>
  </si>
  <si>
    <t>Services:</t>
  </si>
  <si>
    <t>09 – Real Estate</t>
  </si>
  <si>
    <t xml:space="preserve">Jurisdiction Code:                                                                      </t>
  </si>
  <si>
    <t>10 – Utilities</t>
  </si>
  <si>
    <t>01 – British Columbia</t>
  </si>
  <si>
    <t xml:space="preserve">11 – Other </t>
  </si>
  <si>
    <t>02 – Alberta</t>
  </si>
  <si>
    <t>Other:</t>
  </si>
  <si>
    <t>12 – Federal Government (including guarantees)</t>
  </si>
  <si>
    <t>03 – Saskatchewan</t>
  </si>
  <si>
    <t>13 – Provincial Government (including guarantees)</t>
  </si>
  <si>
    <t>04 – Manitoba</t>
  </si>
  <si>
    <t>14 – Municicpal Government (including guarantees)</t>
  </si>
  <si>
    <t>05 – Ontario</t>
  </si>
  <si>
    <t>06 – Quebec</t>
  </si>
  <si>
    <t>Government</t>
  </si>
  <si>
    <t>07 – New Brunswick</t>
  </si>
  <si>
    <t>08 – Nova Scotia</t>
  </si>
  <si>
    <t>09 – Newfoundland</t>
  </si>
  <si>
    <t>10 – Prince Edward Island</t>
  </si>
  <si>
    <t>11 – Other</t>
  </si>
  <si>
    <t>One form is to be completed for each new issue managed and reported to CIRO in accordance with CIRO Fee Model Guideline 13 a)</t>
  </si>
  <si>
    <t>Please mark “Confidential” and forward to:</t>
  </si>
  <si>
    <t>FINANCE DEPARTMENT</t>
  </si>
  <si>
    <t>Canadian Regulatory Organization of Canada</t>
  </si>
  <si>
    <t>40 Temperance Street, Suite 2600, Bay Adelaide North,</t>
  </si>
  <si>
    <t xml:space="preserve">Toronto ON M5H 0B4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</si>
</sst>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409]mmmm\ d\,\ yyyy;@"/>
    <numFmt numFmtId="165" formatCode="0.000%"/>
    <numFmt numFmtId="166" formatCode="_(* #,##0_);_(* \(#,##0\);_(* &quot;-&quot;??_);_(@_)"/>
    <numFmt numFmtId="167" formatCode="_(* #,##0.000_);_(* \(#,##0.000\);_(* &quot;-&quot;???_);_(@_)"/>
    <numFmt numFmtId="168" formatCode="_(* #,##0.0000_);_(* \(#,##0.0000\);_(* &quot;-&quot;??_);_(@_)"/>
    <numFmt numFmtId="169" formatCode="_(* #,##0.0000_);_(* \(#,##0.0000\);_(* &quot;-&quot;????_);_(@_)"/>
    <numFmt numFmtId="170" formatCode="_(* #,##0.00000_);_(* \(#,##0.00000\);_(* &quot;-&quot;??_);_(@_)"/>
  </numFmts>
  <fonts count="10">
    <font>
      <sz val="11"/>
      <color theme="1"/>
      <name val="Calibri"/>
      <family val="2"/>
      <scheme val="minor"/>
    </font>
    <font>
      <sz val="11"/>
      <color theme="1"/>
      <name val="Calibri"/>
      <family val="2"/>
      <scheme val="minor"/>
    </font>
    <font>
      <sz val="10"/>
      <color theme="1"/>
      <name val="Arial"/>
      <family val="2"/>
    </font>
    <font>
      <sz val="10"/>
      <color rgb="FF000000"/>
      <name val="Arial"/>
      <family val="2"/>
    </font>
    <font>
      <b/>
      <sz val="10"/>
      <name val="Arial"/>
      <family val="2"/>
    </font>
    <font>
      <b/>
      <sz val="10"/>
      <color theme="1"/>
      <name val="Arial"/>
      <family val="2"/>
    </font>
    <font>
      <sz val="10"/>
      <color rgb="FF000000"/>
      <name val="Times New Roman"/>
      <family val="1"/>
    </font>
    <font>
      <sz val="10"/>
      <name val="Arial"/>
      <family val="2"/>
    </font>
    <font>
      <b/>
      <sz val="10"/>
      <color rgb="FF000000"/>
      <name val="Arial"/>
      <family val="2"/>
    </font>
    <font>
      <sz val="10"/>
      <color theme="0"/>
      <name val="Arial"/>
      <family val="2"/>
    </font>
  </fonts>
  <fills count="5">
    <fill>
      <patternFill patternType="none"/>
    </fill>
    <fill>
      <patternFill patternType="gray125"/>
    </fill>
    <fill>
      <patternFill patternType="solid">
        <fgColor rgb="FFFFFFFF"/>
      </patternFill>
    </fill>
    <fill>
      <patternFill patternType="solid">
        <fgColor theme="4" tint="0.79998168889431442"/>
        <bgColor indexed="64"/>
      </patternFill>
    </fill>
    <fill>
      <patternFill patternType="solid">
        <fgColor rgb="FFFFFF00"/>
        <bgColor indexed="64"/>
      </patternFill>
    </fill>
  </fills>
  <borders count="10">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bottom/>
      <diagonal/>
    </border>
    <border>
      <left/>
      <right/>
      <top/>
      <bottom style="thin">
        <color auto="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5">
    <xf numFmtId="0" fontId="0" fillId="0" borderId="0" xfId="0"/>
    <xf numFmtId="0" fontId="2" fillId="0" borderId="0" xfId="0" applyFont="1"/>
    <xf numFmtId="0" fontId="3" fillId="2" borderId="0" xfId="0" applyFont="1" applyFill="1" applyAlignment="1">
      <alignment vertical="top"/>
    </xf>
    <xf numFmtId="0" fontId="3" fillId="2" borderId="0" xfId="0" applyFont="1" applyFill="1" applyAlignment="1">
      <alignment horizontal="center" vertical="top"/>
    </xf>
    <xf numFmtId="0" fontId="4" fillId="2" borderId="0" xfId="0" applyFont="1" applyFill="1" applyAlignment="1">
      <alignment vertical="top"/>
    </xf>
    <xf numFmtId="0" fontId="5" fillId="0" borderId="0" xfId="0" applyFont="1"/>
    <xf numFmtId="0" fontId="2" fillId="3" borderId="1" xfId="0" applyFont="1" applyFill="1" applyBorder="1" applyAlignment="1" applyProtection="1">
      <alignment horizontal="left"/>
      <protection locked="0"/>
    </xf>
    <xf numFmtId="0" fontId="2" fillId="3" borderId="2" xfId="0" applyFont="1" applyFill="1" applyBorder="1" applyAlignment="1" applyProtection="1">
      <alignment horizontal="left"/>
      <protection locked="0"/>
    </xf>
    <xf numFmtId="0" fontId="2" fillId="0" borderId="0" xfId="0" applyFont="1" applyProtection="1">
      <protection locked="0"/>
    </xf>
    <xf numFmtId="0" fontId="2" fillId="0" borderId="0" xfId="0" applyFont="1" applyAlignment="1">
      <alignment horizontal="center"/>
    </xf>
    <xf numFmtId="0" fontId="2" fillId="0" borderId="0" xfId="0" applyFont="1" applyAlignment="1">
      <alignment horizontal="centerContinuous"/>
    </xf>
    <xf numFmtId="164" fontId="2" fillId="3" borderId="3" xfId="0" applyNumberFormat="1" applyFont="1" applyFill="1" applyBorder="1" applyAlignment="1" applyProtection="1">
      <alignment horizontal="left"/>
      <protection locked="0"/>
    </xf>
    <xf numFmtId="164" fontId="2" fillId="0" borderId="0" xfId="0" applyNumberFormat="1" applyFont="1" applyProtection="1">
      <protection locked="0"/>
    </xf>
    <xf numFmtId="0" fontId="2" fillId="0" borderId="1" xfId="0" applyFont="1" applyBorder="1" applyAlignment="1">
      <alignment vertical="center"/>
    </xf>
    <xf numFmtId="0" fontId="2" fillId="0" borderId="2" xfId="0" applyFont="1" applyBorder="1" applyAlignment="1">
      <alignment vertical="center"/>
    </xf>
    <xf numFmtId="0" fontId="5" fillId="0" borderId="4" xfId="0" applyFont="1" applyBorder="1" applyAlignment="1">
      <alignment horizontal="center" vertical="center"/>
    </xf>
    <xf numFmtId="0" fontId="5" fillId="0" borderId="0" xfId="0" applyFont="1" applyAlignment="1">
      <alignment vertical="center"/>
    </xf>
    <xf numFmtId="0" fontId="4" fillId="2" borderId="1" xfId="0" applyFont="1" applyFill="1" applyBorder="1" applyAlignment="1">
      <alignment vertical="center" wrapText="1"/>
    </xf>
    <xf numFmtId="165" fontId="3" fillId="3" borderId="2" xfId="2" applyNumberFormat="1" applyFont="1" applyFill="1" applyBorder="1" applyAlignment="1" applyProtection="1">
      <alignment vertical="center" wrapText="1"/>
      <protection locked="0"/>
    </xf>
    <xf numFmtId="0" fontId="2" fillId="0" borderId="1" xfId="0" applyFont="1" applyBorder="1"/>
    <xf numFmtId="0" fontId="2" fillId="0" borderId="5" xfId="0" applyFont="1" applyBorder="1"/>
    <xf numFmtId="0" fontId="5" fillId="0" borderId="6" xfId="0" applyFont="1" applyBorder="1" applyAlignment="1">
      <alignment horizontal="center"/>
    </xf>
    <xf numFmtId="0" fontId="5" fillId="0" borderId="0" xfId="0" applyFont="1" applyAlignment="1">
      <alignment horizontal="center"/>
    </xf>
    <xf numFmtId="0" fontId="4" fillId="2" borderId="0" xfId="0" applyFont="1" applyFill="1" applyAlignment="1">
      <alignment vertical="center" wrapText="1"/>
    </xf>
    <xf numFmtId="165" fontId="3" fillId="2" borderId="0" xfId="2" applyNumberFormat="1" applyFont="1" applyFill="1" applyBorder="1" applyAlignment="1" applyProtection="1">
      <alignment vertical="center" wrapText="1"/>
    </xf>
    <xf numFmtId="0" fontId="5" fillId="0" borderId="1" xfId="0" applyFont="1" applyBorder="1"/>
    <xf numFmtId="0" fontId="5" fillId="0" borderId="5" xfId="0" applyFont="1" applyBorder="1"/>
    <xf numFmtId="0" fontId="5" fillId="0" borderId="2" xfId="0" applyFont="1" applyBorder="1"/>
    <xf numFmtId="0" fontId="2" fillId="0" borderId="1" xfId="0" applyFont="1" applyBorder="1" applyAlignment="1">
      <alignment horizontal="left" vertical="center" indent="2"/>
    </xf>
    <xf numFmtId="0" fontId="2" fillId="0" borderId="2" xfId="0" applyFont="1" applyBorder="1"/>
    <xf numFmtId="0" fontId="5" fillId="3" borderId="4" xfId="0" applyFont="1" applyFill="1" applyBorder="1" applyAlignment="1" applyProtection="1">
      <alignment horizontal="center"/>
      <protection locked="0"/>
    </xf>
    <xf numFmtId="0" fontId="5" fillId="0" borderId="0" xfId="0" applyFont="1" applyProtection="1">
      <protection locked="0"/>
    </xf>
    <xf numFmtId="0" fontId="5" fillId="3" borderId="4" xfId="0" applyFont="1" applyFill="1" applyBorder="1" applyProtection="1">
      <protection locked="0"/>
    </xf>
    <xf numFmtId="0" fontId="5" fillId="0" borderId="4" xfId="0" applyFont="1" applyBorder="1" applyAlignment="1">
      <alignment vertical="center"/>
    </xf>
    <xf numFmtId="0" fontId="5" fillId="0" borderId="6" xfId="0" applyFont="1" applyBorder="1"/>
    <xf numFmtId="0" fontId="2" fillId="0" borderId="4" xfId="0" applyFont="1" applyBorder="1" applyAlignment="1">
      <alignment horizontal="left" vertical="center" indent="1"/>
    </xf>
    <xf numFmtId="0" fontId="2" fillId="3" borderId="4" xfId="0" applyFont="1" applyFill="1" applyBorder="1" applyAlignment="1" applyProtection="1">
      <alignment horizontal="center" vertical="center"/>
      <protection locked="0"/>
    </xf>
    <xf numFmtId="0" fontId="2" fillId="0" borderId="1" xfId="0" applyFont="1" applyBorder="1" applyAlignment="1">
      <alignment horizontal="left" vertical="center" indent="1"/>
    </xf>
    <xf numFmtId="0" fontId="5" fillId="3" borderId="4" xfId="0" applyFont="1" applyFill="1" applyBorder="1" applyAlignment="1" applyProtection="1">
      <alignment vertical="center"/>
      <protection locked="0"/>
    </xf>
    <xf numFmtId="0" fontId="5" fillId="0" borderId="0" xfId="0" applyFont="1" applyAlignment="1" applyProtection="1">
      <alignment vertical="center"/>
      <protection locked="0"/>
    </xf>
    <xf numFmtId="0" fontId="2" fillId="0" borderId="2" xfId="0" applyFont="1" applyBorder="1" applyAlignment="1">
      <alignment horizontal="left" vertical="center" indent="1"/>
    </xf>
    <xf numFmtId="0" fontId="5" fillId="0" borderId="4" xfId="0" applyFont="1" applyBorder="1"/>
    <xf numFmtId="0" fontId="5" fillId="0" borderId="7" xfId="0" applyFont="1" applyBorder="1"/>
    <xf numFmtId="166" fontId="2" fillId="3" borderId="4" xfId="1" applyNumberFormat="1" applyFont="1" applyFill="1" applyBorder="1" applyAlignment="1" applyProtection="1">
      <alignment vertical="center"/>
      <protection locked="0"/>
    </xf>
    <xf numFmtId="43" fontId="2" fillId="0" borderId="8" xfId="1" applyFont="1" applyFill="1" applyBorder="1" applyAlignment="1" applyProtection="1">
      <alignment vertical="center"/>
      <protection locked="0"/>
    </xf>
    <xf numFmtId="166" fontId="2" fillId="0" borderId="0" xfId="0" applyNumberFormat="1" applyFont="1"/>
    <xf numFmtId="166" fontId="2" fillId="0" borderId="4" xfId="1" applyNumberFormat="1" applyFont="1" applyBorder="1" applyAlignment="1" applyProtection="1">
      <alignment vertical="center"/>
    </xf>
    <xf numFmtId="166" fontId="2" fillId="0" borderId="8" xfId="1" applyNumberFormat="1" applyFont="1" applyFill="1" applyBorder="1" applyAlignment="1" applyProtection="1">
      <alignment vertical="center"/>
    </xf>
    <xf numFmtId="166" fontId="2" fillId="0" borderId="8" xfId="1" applyNumberFormat="1" applyFont="1" applyFill="1" applyBorder="1" applyAlignment="1" applyProtection="1">
      <alignment vertical="center"/>
      <protection locked="0"/>
    </xf>
    <xf numFmtId="166" fontId="2" fillId="0" borderId="0" xfId="1" applyNumberFormat="1" applyFont="1" applyProtection="1"/>
    <xf numFmtId="167" fontId="2" fillId="0" borderId="0" xfId="0" applyNumberFormat="1" applyFont="1"/>
    <xf numFmtId="43" fontId="2" fillId="0" borderId="0" xfId="0" applyNumberFormat="1" applyFont="1"/>
    <xf numFmtId="166" fontId="2" fillId="0" borderId="0" xfId="1" applyNumberFormat="1" applyFont="1" applyFill="1" applyBorder="1" applyAlignment="1" applyProtection="1">
      <alignment vertical="center"/>
      <protection locked="0"/>
    </xf>
    <xf numFmtId="0" fontId="6" fillId="0" borderId="0" xfId="0" applyFont="1" applyAlignment="1">
      <alignment horizontal="left"/>
    </xf>
    <xf numFmtId="166" fontId="7" fillId="3" borderId="4" xfId="1" applyNumberFormat="1" applyFont="1" applyFill="1" applyBorder="1" applyAlignment="1" applyProtection="1">
      <alignment vertical="center"/>
      <protection locked="0"/>
    </xf>
    <xf numFmtId="166" fontId="7" fillId="0" borderId="0" xfId="1" applyNumberFormat="1" applyFont="1" applyFill="1" applyBorder="1" applyAlignment="1" applyProtection="1">
      <alignment vertical="center"/>
      <protection locked="0"/>
    </xf>
    <xf numFmtId="168" fontId="7" fillId="3" borderId="4" xfId="1" applyNumberFormat="1" applyFont="1" applyFill="1" applyBorder="1" applyAlignment="1" applyProtection="1">
      <alignment vertical="center"/>
      <protection locked="0"/>
    </xf>
    <xf numFmtId="168" fontId="7" fillId="0" borderId="0" xfId="1" applyNumberFormat="1" applyFont="1" applyFill="1" applyBorder="1" applyAlignment="1" applyProtection="1">
      <alignment vertical="center"/>
      <protection locked="0"/>
    </xf>
    <xf numFmtId="0" fontId="2" fillId="3" borderId="4" xfId="0" applyFont="1" applyFill="1" applyBorder="1" applyAlignment="1" applyProtection="1">
      <alignment vertical="center"/>
      <protection locked="0"/>
    </xf>
    <xf numFmtId="0" fontId="2" fillId="0" borderId="0" xfId="0" applyFont="1" applyAlignment="1" applyProtection="1">
      <alignment vertical="center"/>
      <protection locked="0"/>
    </xf>
    <xf numFmtId="0" fontId="2" fillId="0" borderId="1" xfId="0" applyFont="1" applyBorder="1" applyAlignment="1">
      <alignment horizontal="left" indent="1"/>
    </xf>
    <xf numFmtId="0" fontId="2" fillId="3" borderId="4" xfId="0" applyFont="1" applyFill="1" applyBorder="1" applyProtection="1">
      <protection locked="0"/>
    </xf>
    <xf numFmtId="164" fontId="2" fillId="3" borderId="4" xfId="0" applyNumberFormat="1" applyFont="1" applyFill="1" applyBorder="1" applyProtection="1">
      <protection locked="0"/>
    </xf>
    <xf numFmtId="0" fontId="5" fillId="0" borderId="9" xfId="0" applyFont="1" applyBorder="1"/>
    <xf numFmtId="0" fontId="5" fillId="0" borderId="4" xfId="0" applyFont="1" applyBorder="1" applyAlignment="1">
      <alignment horizontal="center" vertical="center" wrapText="1"/>
    </xf>
    <xf numFmtId="0" fontId="5" fillId="4" borderId="4" xfId="0" applyFont="1" applyFill="1" applyBorder="1" applyAlignment="1">
      <alignment horizontal="center" vertical="center" wrapText="1"/>
    </xf>
    <xf numFmtId="0" fontId="2" fillId="0" borderId="0" xfId="0" applyFont="1" applyAlignment="1">
      <alignment horizontal="center" vertical="center" wrapText="1"/>
    </xf>
    <xf numFmtId="168" fontId="2" fillId="0" borderId="0" xfId="0" applyNumberFormat="1" applyFont="1" applyAlignment="1">
      <alignment horizontal="center" vertical="center" wrapText="1"/>
    </xf>
    <xf numFmtId="0" fontId="2" fillId="0" borderId="4" xfId="0" applyFont="1" applyBorder="1" applyAlignment="1">
      <alignment horizontal="center" vertical="center"/>
    </xf>
    <xf numFmtId="166" fontId="2" fillId="0" borderId="4" xfId="1" applyNumberFormat="1" applyFont="1" applyBorder="1" applyAlignment="1" applyProtection="1">
      <alignment horizontal="center" vertical="center"/>
    </xf>
    <xf numFmtId="43" fontId="2" fillId="0" borderId="4" xfId="1" applyFont="1" applyBorder="1" applyAlignment="1" applyProtection="1">
      <alignment horizontal="center" vertical="center"/>
    </xf>
    <xf numFmtId="43" fontId="2" fillId="0" borderId="4" xfId="1" applyFont="1" applyFill="1" applyBorder="1" applyAlignment="1" applyProtection="1">
      <alignment horizontal="center" vertical="center"/>
    </xf>
    <xf numFmtId="43" fontId="2" fillId="4" borderId="4" xfId="1" applyFont="1" applyFill="1" applyBorder="1" applyAlignment="1" applyProtection="1">
      <alignment horizontal="center" vertical="center"/>
    </xf>
    <xf numFmtId="0" fontId="2" fillId="0" borderId="0" xfId="0" applyFont="1" applyAlignment="1">
      <alignment vertical="center"/>
    </xf>
    <xf numFmtId="169" fontId="2" fillId="0" borderId="0" xfId="0" applyNumberFormat="1" applyFont="1" applyAlignment="1">
      <alignment vertical="center"/>
    </xf>
    <xf numFmtId="166" fontId="2" fillId="0" borderId="0" xfId="0" applyNumberFormat="1" applyFont="1" applyAlignment="1">
      <alignment vertical="center"/>
    </xf>
    <xf numFmtId="0" fontId="2" fillId="0" borderId="4" xfId="1" applyNumberFormat="1" applyFont="1" applyBorder="1" applyAlignment="1" applyProtection="1">
      <alignment horizontal="center" vertical="center"/>
    </xf>
    <xf numFmtId="43" fontId="2" fillId="0" borderId="0" xfId="0" applyNumberFormat="1" applyFont="1" applyAlignment="1">
      <alignment vertical="center"/>
    </xf>
    <xf numFmtId="170" fontId="2" fillId="0" borderId="0" xfId="0" applyNumberFormat="1" applyFont="1"/>
    <xf numFmtId="0" fontId="8" fillId="2" borderId="0" xfId="0" applyFont="1" applyFill="1" applyAlignment="1">
      <alignment horizontal="left" vertical="top"/>
    </xf>
    <xf numFmtId="0" fontId="3" fillId="2" borderId="0" xfId="0" applyFont="1" applyFill="1" applyAlignment="1">
      <alignment horizontal="left" vertical="top"/>
    </xf>
    <xf numFmtId="0" fontId="7" fillId="2" borderId="0" xfId="0" applyFont="1" applyFill="1" applyAlignment="1">
      <alignment horizontal="left" vertical="top"/>
    </xf>
    <xf numFmtId="0" fontId="4" fillId="2" borderId="0" xfId="0" applyFont="1" applyFill="1" applyAlignment="1">
      <alignment horizontal="left" vertical="top"/>
    </xf>
    <xf numFmtId="0" fontId="9" fillId="2" borderId="0" xfId="0" applyFont="1" applyFill="1" applyAlignment="1">
      <alignment horizontal="left" vertical="top"/>
    </xf>
    <xf numFmtId="0" fontId="3" fillId="0" borderId="0" xfId="0" applyFont="1" applyAlignment="1">
      <alignment horizontal="left" vertical="top"/>
    </xf>
  </cellXfs>
  <cellStyles count="3">
    <cellStyle name="Comma" xfId="1" builtinId="3"/>
    <cellStyle name="Normal" xfId="0" builtinId="0"/>
    <cellStyle name="Percent" xfId="2" builtinId="5"/>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cid:image003.png@01D99798.7293C3D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1685925</xdr:colOff>
      <xdr:row>3</xdr:row>
      <xdr:rowOff>95250</xdr:rowOff>
    </xdr:to>
    <xdr:pic>
      <xdr:nvPicPr>
        <xdr:cNvPr id="3" name="Picture 4">
          <a:extLst>
            <a:ext uri="{FF2B5EF4-FFF2-40B4-BE49-F238E27FC236}">
              <a16:creationId xmlns:a16="http://schemas.microsoft.com/office/drawing/2014/main" id="{018A4109-0453-78C0-D0C0-9EF05F3F3843}"/>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68592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5"/>
  <sheetViews>
    <sheetView showGridLines="0" tabSelected="1" zoomScale="80" zoomScaleNormal="80" zoomScaleSheetLayoutView="85" workbookViewId="0">
      <selection activeCell="E51" sqref="E51"/>
    </sheetView>
  </sheetViews>
  <sheetFormatPr defaultColWidth="9.140625" defaultRowHeight="12.75"/>
  <cols>
    <col min="1" max="1" width="25.5703125" style="1" customWidth="1" collapsed="1"/>
    <col min="2" max="2" width="16.28515625" style="1" customWidth="1" collapsed="1"/>
    <col min="3" max="3" width="28.5703125" style="1" customWidth="1" collapsed="1"/>
    <col min="4" max="4" width="13" style="1" customWidth="1" collapsed="1"/>
    <col min="5" max="5" width="15.42578125" style="1" customWidth="1" collapsed="1"/>
    <col min="6" max="6" width="16.140625" style="1" customWidth="1" collapsed="1"/>
    <col min="7" max="7" width="12.5703125" style="1" customWidth="1" collapsed="1"/>
    <col min="8" max="8" width="17.28515625" style="1" customWidth="1" collapsed="1"/>
    <col min="9" max="9" width="12.7109375" style="1" customWidth="1" collapsed="1"/>
    <col min="10" max="10" width="16" style="1" customWidth="1" collapsed="1"/>
    <col min="11" max="11" width="2.85546875" style="1" hidden="1" customWidth="1" collapsed="1"/>
    <col min="12" max="12" width="9.140625" style="1" collapsed="1"/>
    <col min="13" max="13" width="19.5703125" style="1" bestFit="1" customWidth="1" collapsed="1"/>
    <col min="14" max="14" width="13.85546875" style="1" bestFit="1" customWidth="1" collapsed="1"/>
    <col min="15" max="16384" width="9.140625" style="1" collapsed="1"/>
  </cols>
  <sheetData>
    <row r="1" spans="1:15" ht="15">
      <c r="A1"/>
    </row>
    <row r="2" spans="1:15">
      <c r="B2" s="2"/>
      <c r="C2" s="4" t="s">
        <v>0</v>
      </c>
      <c r="D2" s="2"/>
      <c r="E2" s="2"/>
      <c r="F2" s="2"/>
      <c r="G2" s="2"/>
      <c r="H2" s="2"/>
      <c r="I2" s="3"/>
      <c r="J2" s="3"/>
      <c r="K2" s="3"/>
      <c r="L2" s="3"/>
    </row>
    <row r="3" spans="1:15" ht="6" customHeight="1"/>
    <row r="4" spans="1:15">
      <c r="B4" s="4"/>
      <c r="C4" s="4" t="s">
        <v>1</v>
      </c>
      <c r="D4" s="4"/>
      <c r="E4" s="4"/>
      <c r="F4" s="4"/>
      <c r="G4" s="4"/>
      <c r="H4" s="4"/>
      <c r="I4" s="3"/>
      <c r="J4" s="3"/>
      <c r="K4" s="3"/>
      <c r="L4" s="3"/>
    </row>
    <row r="7" spans="1:15">
      <c r="A7" s="5" t="s">
        <v>2</v>
      </c>
      <c r="C7" s="6"/>
      <c r="D7" s="7"/>
      <c r="E7" s="8"/>
      <c r="F7" s="8"/>
      <c r="I7" s="9"/>
      <c r="J7" s="10"/>
      <c r="K7" s="10"/>
      <c r="L7" s="10"/>
      <c r="M7" s="10"/>
      <c r="N7" s="10"/>
      <c r="O7" s="10"/>
    </row>
    <row r="8" spans="1:15">
      <c r="A8" s="5" t="s">
        <v>3</v>
      </c>
      <c r="C8" s="11"/>
      <c r="D8" s="12"/>
      <c r="E8" s="12"/>
      <c r="F8" s="12"/>
    </row>
    <row r="11" spans="1:15" ht="27.75" customHeight="1">
      <c r="A11" s="13" t="s">
        <v>4</v>
      </c>
      <c r="B11" s="14"/>
      <c r="C11" s="15" t="s">
        <v>5</v>
      </c>
      <c r="D11" s="16"/>
      <c r="E11" s="17" t="s">
        <v>6</v>
      </c>
      <c r="F11" s="18"/>
    </row>
    <row r="12" spans="1:15">
      <c r="A12" s="19"/>
      <c r="B12" s="20"/>
      <c r="C12" s="21"/>
      <c r="D12" s="22"/>
      <c r="J12" s="23"/>
      <c r="K12" s="24"/>
    </row>
    <row r="13" spans="1:15">
      <c r="A13" s="25" t="s">
        <v>7</v>
      </c>
      <c r="B13" s="26"/>
      <c r="C13" s="27"/>
      <c r="D13" s="5"/>
    </row>
    <row r="14" spans="1:15">
      <c r="A14" s="28" t="s">
        <v>8</v>
      </c>
      <c r="B14" s="29"/>
      <c r="C14" s="30"/>
      <c r="D14" s="31"/>
    </row>
    <row r="15" spans="1:15">
      <c r="A15" s="28" t="s">
        <v>9</v>
      </c>
      <c r="B15" s="29"/>
      <c r="C15" s="32"/>
      <c r="D15" s="31"/>
    </row>
    <row r="16" spans="1:15">
      <c r="A16" s="28" t="s">
        <v>10</v>
      </c>
      <c r="B16" s="29"/>
      <c r="C16" s="32"/>
      <c r="D16" s="31"/>
    </row>
    <row r="17" spans="1:6">
      <c r="A17" s="28" t="s">
        <v>11</v>
      </c>
      <c r="B17" s="29"/>
      <c r="C17" s="32"/>
      <c r="D17" s="31"/>
    </row>
    <row r="18" spans="1:6">
      <c r="A18" s="28" t="s">
        <v>12</v>
      </c>
      <c r="B18" s="29"/>
      <c r="C18" s="32"/>
      <c r="D18" s="31"/>
    </row>
    <row r="19" spans="1:6">
      <c r="A19" s="28" t="s">
        <v>13</v>
      </c>
      <c r="B19" s="29"/>
      <c r="C19" s="32"/>
      <c r="D19" s="31"/>
    </row>
    <row r="20" spans="1:6">
      <c r="E20" s="33" t="s">
        <v>14</v>
      </c>
      <c r="F20" s="33"/>
    </row>
    <row r="21" spans="1:6">
      <c r="A21" s="25" t="s">
        <v>15</v>
      </c>
      <c r="B21" s="26"/>
      <c r="C21" s="34"/>
      <c r="D21" s="5"/>
      <c r="E21" s="35" t="s">
        <v>16</v>
      </c>
      <c r="F21" s="36"/>
    </row>
    <row r="22" spans="1:6">
      <c r="A22" s="37" t="s">
        <v>17</v>
      </c>
      <c r="B22" s="14"/>
      <c r="C22" s="38"/>
      <c r="D22" s="39"/>
      <c r="E22" s="35" t="s">
        <v>18</v>
      </c>
      <c r="F22" s="36"/>
    </row>
    <row r="23" spans="1:6">
      <c r="A23" s="37" t="s">
        <v>19</v>
      </c>
      <c r="B23" s="14"/>
      <c r="C23" s="38"/>
      <c r="D23" s="39"/>
      <c r="E23" s="35" t="s">
        <v>20</v>
      </c>
      <c r="F23" s="36"/>
    </row>
    <row r="24" spans="1:6">
      <c r="A24" s="37" t="s">
        <v>21</v>
      </c>
      <c r="B24" s="14"/>
      <c r="C24" s="38"/>
      <c r="D24" s="39"/>
      <c r="E24" s="35" t="s">
        <v>22</v>
      </c>
      <c r="F24" s="36"/>
    </row>
    <row r="25" spans="1:6">
      <c r="A25" s="37" t="s">
        <v>23</v>
      </c>
      <c r="B25" s="14"/>
      <c r="C25" s="38"/>
      <c r="D25" s="39"/>
      <c r="E25" s="39"/>
      <c r="F25" s="39"/>
    </row>
    <row r="26" spans="1:6">
      <c r="A26" s="37" t="s">
        <v>24</v>
      </c>
      <c r="B26" s="14"/>
      <c r="C26" s="38"/>
      <c r="D26" s="39"/>
      <c r="E26" s="39"/>
      <c r="F26" s="39"/>
    </row>
    <row r="27" spans="1:6">
      <c r="A27" s="37" t="s">
        <v>25</v>
      </c>
      <c r="B27" s="14"/>
      <c r="C27" s="38"/>
      <c r="D27" s="39"/>
      <c r="E27" s="39"/>
      <c r="F27" s="39"/>
    </row>
    <row r="28" spans="1:6">
      <c r="A28" s="37" t="s">
        <v>26</v>
      </c>
      <c r="B28" s="14"/>
      <c r="C28" s="38"/>
      <c r="D28" s="39"/>
      <c r="E28" s="39"/>
      <c r="F28" s="39"/>
    </row>
    <row r="29" spans="1:6">
      <c r="A29" s="37" t="s">
        <v>27</v>
      </c>
      <c r="B29" s="14"/>
      <c r="C29" s="38"/>
      <c r="D29" s="39"/>
      <c r="E29" s="39"/>
      <c r="F29" s="39"/>
    </row>
    <row r="30" spans="1:6">
      <c r="A30" s="37" t="s">
        <v>28</v>
      </c>
      <c r="B30" s="14"/>
      <c r="C30" s="38"/>
      <c r="D30" s="39"/>
      <c r="E30" s="39"/>
      <c r="F30" s="39"/>
    </row>
    <row r="31" spans="1:6">
      <c r="A31" s="37" t="s">
        <v>29</v>
      </c>
      <c r="B31" s="14"/>
      <c r="C31" s="38"/>
      <c r="D31" s="39"/>
      <c r="E31" s="39"/>
      <c r="F31" s="39"/>
    </row>
    <row r="32" spans="1:6">
      <c r="A32" s="37" t="s">
        <v>30</v>
      </c>
      <c r="B32" s="14"/>
      <c r="C32" s="38"/>
      <c r="D32" s="39"/>
      <c r="E32" s="39"/>
      <c r="F32" s="39"/>
    </row>
    <row r="33" spans="1:9">
      <c r="A33" s="37" t="s">
        <v>10</v>
      </c>
      <c r="B33" s="14"/>
      <c r="C33" s="38"/>
      <c r="D33" s="39"/>
      <c r="E33" s="39"/>
      <c r="F33" s="39"/>
    </row>
    <row r="34" spans="1:9">
      <c r="A34" s="37" t="s">
        <v>13</v>
      </c>
      <c r="B34" s="14"/>
      <c r="C34" s="38"/>
      <c r="D34" s="39"/>
      <c r="E34" s="39"/>
      <c r="F34" s="39"/>
    </row>
    <row r="37" spans="1:9">
      <c r="A37" s="25" t="s">
        <v>31</v>
      </c>
      <c r="B37" s="26"/>
      <c r="C37" s="27"/>
      <c r="D37" s="5"/>
      <c r="E37" s="5"/>
      <c r="F37" s="5"/>
    </row>
    <row r="38" spans="1:9">
      <c r="A38" s="37" t="s">
        <v>32</v>
      </c>
      <c r="B38" s="40"/>
      <c r="C38" s="38"/>
      <c r="D38" s="39"/>
      <c r="E38" s="39"/>
      <c r="F38" s="39"/>
    </row>
    <row r="39" spans="1:9">
      <c r="A39" s="37" t="s">
        <v>33</v>
      </c>
      <c r="B39" s="40"/>
      <c r="C39" s="38"/>
      <c r="D39" s="39"/>
      <c r="E39" s="39"/>
      <c r="F39" s="39"/>
    </row>
    <row r="40" spans="1:9">
      <c r="A40" s="37" t="s">
        <v>34</v>
      </c>
      <c r="B40" s="40"/>
      <c r="C40" s="38"/>
      <c r="D40" s="39"/>
      <c r="E40" s="39"/>
      <c r="F40" s="39"/>
    </row>
    <row r="41" spans="1:9">
      <c r="A41" s="37" t="s">
        <v>13</v>
      </c>
      <c r="B41" s="40"/>
      <c r="C41" s="38"/>
      <c r="D41" s="39"/>
      <c r="E41" s="39"/>
      <c r="F41" s="39"/>
    </row>
    <row r="44" spans="1:9">
      <c r="A44" s="41" t="s">
        <v>35</v>
      </c>
      <c r="B44" s="41"/>
      <c r="C44" s="42"/>
      <c r="D44" s="5"/>
      <c r="E44" s="5"/>
    </row>
    <row r="45" spans="1:9">
      <c r="A45" s="37" t="s">
        <v>36</v>
      </c>
      <c r="B45" s="40"/>
      <c r="C45" s="43"/>
      <c r="D45" s="44"/>
      <c r="F45" s="45"/>
    </row>
    <row r="46" spans="1:9">
      <c r="A46" s="37" t="s">
        <v>37</v>
      </c>
      <c r="B46" s="40"/>
      <c r="C46" s="43"/>
      <c r="D46" s="44"/>
    </row>
    <row r="47" spans="1:9">
      <c r="A47" s="37" t="s">
        <v>38</v>
      </c>
      <c r="B47" s="40"/>
      <c r="C47" s="46">
        <f>+C45*C46</f>
        <v>0</v>
      </c>
      <c r="D47" s="47"/>
    </row>
    <row r="48" spans="1:9">
      <c r="A48" s="37" t="s">
        <v>39</v>
      </c>
      <c r="B48" s="40"/>
      <c r="C48" s="43"/>
      <c r="D48" s="48"/>
      <c r="H48" s="49"/>
      <c r="I48" s="49"/>
    </row>
    <row r="49" spans="1:9">
      <c r="A49" s="37" t="s">
        <v>40</v>
      </c>
      <c r="B49" s="40"/>
      <c r="C49" s="43">
        <v>0</v>
      </c>
      <c r="D49" s="48"/>
    </row>
    <row r="50" spans="1:9" ht="13.5" customHeight="1">
      <c r="A50" s="37" t="s">
        <v>41</v>
      </c>
      <c r="B50" s="40"/>
      <c r="C50" s="46">
        <f>+C47-C48-C49</f>
        <v>0</v>
      </c>
      <c r="D50" s="47"/>
      <c r="H50" s="50"/>
      <c r="I50" s="51"/>
    </row>
    <row r="51" spans="1:9" ht="13.5" customHeight="1">
      <c r="A51" s="37" t="s">
        <v>42</v>
      </c>
      <c r="B51" s="40"/>
      <c r="C51" s="43"/>
      <c r="D51" s="52"/>
      <c r="E51" s="53" t="str">
        <f>IF(AND($C$51=G94,$C$47&gt;999999),"Error!! Select the correct Type of Issue","")</f>
        <v/>
      </c>
    </row>
    <row r="52" spans="1:9">
      <c r="A52" s="37" t="s">
        <v>43</v>
      </c>
      <c r="B52" s="40"/>
      <c r="C52" s="54"/>
      <c r="D52" s="55"/>
      <c r="H52" s="50"/>
      <c r="I52" s="50"/>
    </row>
    <row r="53" spans="1:9">
      <c r="A53" s="37" t="s">
        <v>44</v>
      </c>
      <c r="B53" s="40"/>
      <c r="C53" s="56"/>
      <c r="D53" s="57"/>
      <c r="E53" s="1" t="str">
        <f>IF(AND($C$52=$A$94,C53&lt;&gt;1),"Error!! Incorrect exchange rate",IF(AND($C$52&lt;&gt;$A$94,C53=1),"Error!! Incorrect exchange rate",""))</f>
        <v/>
      </c>
    </row>
    <row r="55" spans="1:9">
      <c r="A55" s="25" t="s">
        <v>45</v>
      </c>
      <c r="B55" s="26"/>
      <c r="C55" s="27"/>
      <c r="D55" s="5"/>
      <c r="E55" s="5"/>
      <c r="F55" s="5"/>
    </row>
    <row r="56" spans="1:9">
      <c r="A56" s="37" t="s">
        <v>46</v>
      </c>
      <c r="B56" s="14"/>
      <c r="C56" s="38"/>
      <c r="D56" s="39"/>
      <c r="E56" s="39"/>
      <c r="F56" s="39"/>
    </row>
    <row r="57" spans="1:9">
      <c r="A57" s="37" t="s">
        <v>47</v>
      </c>
      <c r="B57" s="14"/>
      <c r="C57" s="38"/>
      <c r="D57" s="39"/>
      <c r="E57" s="39"/>
      <c r="F57" s="39"/>
    </row>
    <row r="60" spans="1:9">
      <c r="A60" s="25" t="s">
        <v>48</v>
      </c>
      <c r="B60" s="26"/>
      <c r="C60" s="27"/>
      <c r="D60" s="5"/>
      <c r="E60" s="5"/>
      <c r="F60" s="5"/>
    </row>
    <row r="61" spans="1:9">
      <c r="A61" s="37" t="s">
        <v>49</v>
      </c>
      <c r="B61" s="14"/>
      <c r="C61" s="58"/>
      <c r="D61" s="59"/>
      <c r="E61" s="59"/>
      <c r="F61" s="59"/>
    </row>
    <row r="62" spans="1:9">
      <c r="A62" s="37" t="s">
        <v>50</v>
      </c>
      <c r="B62" s="14"/>
      <c r="C62" s="58"/>
      <c r="D62" s="59"/>
      <c r="E62" s="59"/>
      <c r="F62" s="59"/>
    </row>
    <row r="63" spans="1:9">
      <c r="A63" s="37" t="s">
        <v>51</v>
      </c>
      <c r="B63" s="14"/>
      <c r="C63" s="58"/>
      <c r="D63" s="59"/>
      <c r="E63" s="59"/>
      <c r="F63" s="59"/>
    </row>
    <row r="66" spans="1:14">
      <c r="A66" s="60" t="s">
        <v>52</v>
      </c>
      <c r="B66" s="29" t="s">
        <v>53</v>
      </c>
      <c r="C66" s="61" t="s">
        <v>53</v>
      </c>
      <c r="D66" s="8"/>
      <c r="E66" s="8"/>
      <c r="F66" s="8"/>
    </row>
    <row r="67" spans="1:14">
      <c r="A67" s="60" t="s">
        <v>54</v>
      </c>
      <c r="B67" s="29" t="s">
        <v>53</v>
      </c>
      <c r="C67" s="61"/>
      <c r="D67" s="8"/>
      <c r="E67" s="8"/>
      <c r="F67" s="8"/>
    </row>
    <row r="68" spans="1:14">
      <c r="A68" s="60" t="s">
        <v>55</v>
      </c>
      <c r="B68" s="29" t="s">
        <v>53</v>
      </c>
      <c r="C68" s="62"/>
      <c r="D68" s="12"/>
      <c r="E68" s="12"/>
      <c r="F68" s="12"/>
    </row>
    <row r="72" spans="1:14">
      <c r="A72" s="63" t="s">
        <v>56</v>
      </c>
      <c r="B72" s="63"/>
      <c r="C72" s="63"/>
      <c r="D72" s="63"/>
      <c r="E72" s="63"/>
      <c r="F72" s="63"/>
      <c r="G72" s="63"/>
      <c r="H72" s="63"/>
    </row>
    <row r="73" spans="1:14" s="66" customFormat="1" ht="114" customHeight="1">
      <c r="A73" s="64" t="s">
        <v>57</v>
      </c>
      <c r="B73" s="64" t="s">
        <v>58</v>
      </c>
      <c r="C73" s="64" t="s">
        <v>59</v>
      </c>
      <c r="D73" s="64" t="s">
        <v>60</v>
      </c>
      <c r="E73" s="64" t="s">
        <v>61</v>
      </c>
      <c r="F73" s="64" t="s">
        <v>62</v>
      </c>
      <c r="G73" s="64" t="s">
        <v>63</v>
      </c>
      <c r="H73" s="64" t="s">
        <v>64</v>
      </c>
      <c r="I73" s="64" t="s">
        <v>65</v>
      </c>
      <c r="J73" s="64" t="s">
        <v>66</v>
      </c>
      <c r="K73" s="65" t="s">
        <v>67</v>
      </c>
      <c r="M73" s="67"/>
    </row>
    <row r="74" spans="1:14" s="73" customFormat="1" ht="28.5" customHeight="1">
      <c r="A74" s="68" t="str">
        <f>IF(ISBLANK($C$51),"",$C$51)</f>
        <v/>
      </c>
      <c r="B74" s="69" t="s">
        <v>68</v>
      </c>
      <c r="C74" s="69">
        <f>+$C$47*$C$53</f>
        <v>0</v>
      </c>
      <c r="D74" s="68">
        <f>IF($A$74=$G$94,0,IF($A$74=$G$95,1%/100,IF($A$74=$G$96,1%/200,IF($A$74=$G$97,1%/300,IF($A$74=$G$98,1%/300,IF($A$74=$G$99,1%/200,IF($A$74=$G$100,1%/200,IF($A$74=$G$101,1%/300,0))))))))</f>
        <v>0</v>
      </c>
      <c r="E74" s="70">
        <f>IF($C$74&gt;=1000000,$C$74*$D$74,0)</f>
        <v>0</v>
      </c>
      <c r="F74" s="71">
        <f>(-$C$48*$D$74)*$C$53</f>
        <v>0</v>
      </c>
      <c r="G74" s="71">
        <f>(-$C$49*$D$74)*$C$53</f>
        <v>0</v>
      </c>
      <c r="H74" s="70">
        <f>+$E$74+$F$74+$G$74</f>
        <v>0</v>
      </c>
      <c r="I74" s="70">
        <f>$J$74-$H$74</f>
        <v>0</v>
      </c>
      <c r="J74" s="70">
        <f>IF(ISBLANK($F$11),$H$74,MIN($H$74,($C$74*$F$11*2.5%)))</f>
        <v>0</v>
      </c>
      <c r="K74" s="72">
        <f>IFERROR(+$J$74*$C$53,0)</f>
        <v>0</v>
      </c>
      <c r="M74" s="74"/>
      <c r="N74" s="75"/>
    </row>
    <row r="75" spans="1:14" s="73" customFormat="1" ht="28.5" customHeight="1">
      <c r="A75" s="68" t="str">
        <f>IF(ISBLANK($C$51),"",$C$51)</f>
        <v/>
      </c>
      <c r="B75" s="69" t="s">
        <v>69</v>
      </c>
      <c r="C75" s="69">
        <f>IF($C$52=$A$94,0,$C$47)</f>
        <v>0</v>
      </c>
      <c r="D75" s="76">
        <f>IF($C$52=$A$94,"0",IF($A$75=$G$94,0,IF($A$75=$G$95,1%/100,IF($A$75=$G$96,1%/200,IF($A$75=$G$97,1%/300,IF($A$75=$G$98,1%/300,IF($A$75=$G$99,1%/200,IF($A$75=$G$100,1%/200,IF($A$75=$G$101,1%/300,0)))))))))</f>
        <v>0</v>
      </c>
      <c r="E75" s="70">
        <f>IF($C$75&gt;=1000000,$C$75*$D$75,0)</f>
        <v>0</v>
      </c>
      <c r="F75" s="71">
        <f>-$C$48*$D$75</f>
        <v>0</v>
      </c>
      <c r="G75" s="71">
        <f>-$C$49*$D$75</f>
        <v>0</v>
      </c>
      <c r="H75" s="70">
        <f>+$E$75+$F$75+$G$75</f>
        <v>0</v>
      </c>
      <c r="I75" s="70">
        <f>$J$75-$H$75</f>
        <v>0</v>
      </c>
      <c r="J75" s="70">
        <f>IF(ISBLANK($F$11),$H$75,MIN($H$75,($C$50*$F$11*2.5%)))</f>
        <v>0</v>
      </c>
      <c r="K75" s="72">
        <f>IFERROR(+$J$75*$C$53,0)</f>
        <v>0</v>
      </c>
      <c r="M75" s="77"/>
    </row>
    <row r="76" spans="1:14">
      <c r="C76" s="78"/>
      <c r="D76" s="78"/>
      <c r="E76" s="78"/>
      <c r="F76" s="78"/>
      <c r="G76" s="78"/>
      <c r="H76" s="78"/>
      <c r="J76" s="78"/>
    </row>
    <row r="77" spans="1:14">
      <c r="A77" s="79" t="s">
        <v>1</v>
      </c>
      <c r="B77" s="80"/>
      <c r="C77" s="80"/>
      <c r="D77" s="80"/>
      <c r="E77" s="80"/>
      <c r="F77" s="80"/>
      <c r="G77" s="80"/>
      <c r="H77" s="80"/>
      <c r="I77" s="80"/>
      <c r="J77" s="80"/>
    </row>
    <row r="78" spans="1:14">
      <c r="A78" s="79" t="s">
        <v>70</v>
      </c>
      <c r="B78" s="80"/>
      <c r="C78" s="80"/>
      <c r="D78" s="80"/>
      <c r="E78" s="80"/>
      <c r="F78" s="80"/>
      <c r="G78" s="80"/>
      <c r="H78" s="80"/>
      <c r="I78" s="80"/>
      <c r="J78" s="80"/>
    </row>
    <row r="79" spans="1:14">
      <c r="A79" s="81" t="s">
        <v>71</v>
      </c>
      <c r="B79" s="81"/>
      <c r="C79" s="81"/>
      <c r="D79" s="81"/>
      <c r="E79" s="81"/>
      <c r="F79" s="81"/>
      <c r="G79" s="81"/>
      <c r="H79" s="81"/>
      <c r="I79" s="81"/>
      <c r="J79" s="81"/>
    </row>
    <row r="80" spans="1:14">
      <c r="A80" s="81" t="s">
        <v>72</v>
      </c>
      <c r="B80" s="81"/>
      <c r="C80" s="81"/>
      <c r="D80" s="81"/>
      <c r="E80" s="81"/>
      <c r="F80" s="81"/>
      <c r="G80" s="81"/>
      <c r="H80" s="81"/>
      <c r="I80" s="81"/>
      <c r="J80" s="81"/>
    </row>
    <row r="81" spans="1:10">
      <c r="A81" s="81"/>
      <c r="B81" s="81"/>
      <c r="C81" s="81"/>
      <c r="D81" s="81"/>
      <c r="E81" s="81"/>
      <c r="F81" s="81"/>
      <c r="G81" s="81"/>
      <c r="H81" s="81"/>
      <c r="I81" s="81"/>
      <c r="J81" s="81"/>
    </row>
    <row r="82" spans="1:10">
      <c r="A82" s="81" t="s">
        <v>73</v>
      </c>
      <c r="B82" s="81"/>
      <c r="C82" s="81"/>
      <c r="D82" s="81"/>
      <c r="E82" s="81"/>
      <c r="F82" s="81"/>
      <c r="G82" s="81"/>
      <c r="H82" s="81"/>
      <c r="I82" s="81"/>
      <c r="J82" s="81"/>
    </row>
    <row r="83" spans="1:10">
      <c r="A83" s="81" t="s">
        <v>74</v>
      </c>
      <c r="B83" s="81"/>
      <c r="C83" s="81"/>
      <c r="D83" s="81"/>
      <c r="E83" s="81"/>
      <c r="F83" s="81"/>
      <c r="G83" s="81"/>
      <c r="H83" s="81"/>
      <c r="I83" s="81"/>
      <c r="J83" s="81"/>
    </row>
    <row r="84" spans="1:10">
      <c r="A84" s="81"/>
      <c r="B84" s="81"/>
      <c r="C84" s="81"/>
      <c r="D84" s="81"/>
      <c r="E84" s="81"/>
      <c r="F84" s="81"/>
      <c r="G84" s="81"/>
      <c r="H84" s="81"/>
      <c r="I84" s="81"/>
      <c r="J84" s="81"/>
    </row>
    <row r="85" spans="1:10">
      <c r="A85" s="81" t="s">
        <v>75</v>
      </c>
      <c r="B85" s="81"/>
      <c r="C85" s="81"/>
      <c r="D85" s="81"/>
      <c r="E85" s="81"/>
      <c r="F85" s="81"/>
      <c r="G85" s="81"/>
      <c r="H85" s="81"/>
      <c r="I85" s="81"/>
      <c r="J85" s="81"/>
    </row>
    <row r="86" spans="1:10">
      <c r="A86" s="81" t="s">
        <v>76</v>
      </c>
      <c r="B86" s="81"/>
      <c r="C86" s="81"/>
      <c r="D86" s="81"/>
      <c r="E86" s="81"/>
      <c r="F86" s="81"/>
      <c r="G86" s="81"/>
      <c r="H86" s="81"/>
      <c r="I86" s="81"/>
      <c r="J86" s="81"/>
    </row>
    <row r="87" spans="1:10">
      <c r="A87" s="81"/>
      <c r="B87" s="81"/>
      <c r="C87" s="81"/>
      <c r="D87" s="81"/>
      <c r="E87" s="81"/>
      <c r="F87" s="81"/>
      <c r="G87" s="81"/>
      <c r="H87" s="81"/>
      <c r="I87" s="81"/>
      <c r="J87" s="81"/>
    </row>
    <row r="88" spans="1:10">
      <c r="A88" s="81" t="s">
        <v>77</v>
      </c>
      <c r="B88" s="81"/>
      <c r="C88" s="81"/>
      <c r="D88" s="81"/>
      <c r="E88" s="81"/>
      <c r="F88" s="81"/>
      <c r="G88" s="81"/>
      <c r="H88" s="81"/>
      <c r="I88" s="81"/>
      <c r="J88" s="81"/>
    </row>
    <row r="89" spans="1:10">
      <c r="A89" s="81" t="s">
        <v>78</v>
      </c>
      <c r="B89" s="81"/>
      <c r="C89" s="81"/>
      <c r="D89" s="81"/>
      <c r="E89" s="81"/>
      <c r="F89" s="81"/>
      <c r="G89" s="81"/>
      <c r="H89" s="81"/>
      <c r="I89" s="81"/>
      <c r="J89" s="81"/>
    </row>
    <row r="90" spans="1:10">
      <c r="A90" s="81"/>
      <c r="B90" s="81"/>
      <c r="C90" s="81"/>
      <c r="D90" s="81"/>
      <c r="E90" s="81"/>
      <c r="F90" s="81"/>
      <c r="G90" s="81"/>
      <c r="H90" s="81"/>
      <c r="I90" s="81"/>
      <c r="J90" s="81"/>
    </row>
    <row r="91" spans="1:10">
      <c r="A91" s="81" t="s">
        <v>79</v>
      </c>
      <c r="B91" s="81"/>
      <c r="C91" s="81"/>
      <c r="D91" s="81"/>
      <c r="E91" s="81" t="s">
        <v>80</v>
      </c>
      <c r="F91" s="81"/>
      <c r="G91" s="81"/>
      <c r="H91" s="81"/>
      <c r="I91" s="81"/>
      <c r="J91" s="81"/>
    </row>
    <row r="92" spans="1:10">
      <c r="A92" s="80"/>
      <c r="B92" s="80"/>
      <c r="C92" s="80"/>
      <c r="D92" s="80"/>
      <c r="E92" s="80"/>
      <c r="F92" s="80"/>
      <c r="G92" s="80"/>
      <c r="H92" s="80"/>
      <c r="I92" s="80"/>
      <c r="J92" s="80"/>
    </row>
    <row r="93" spans="1:10">
      <c r="A93" s="82" t="s">
        <v>81</v>
      </c>
      <c r="B93" s="79" t="s">
        <v>82</v>
      </c>
      <c r="C93" s="80"/>
      <c r="D93" s="80"/>
      <c r="E93" s="82" t="s">
        <v>83</v>
      </c>
      <c r="F93" s="80"/>
      <c r="G93" s="82" t="s">
        <v>84</v>
      </c>
      <c r="H93" s="80"/>
      <c r="J93" s="80"/>
    </row>
    <row r="94" spans="1:10">
      <c r="A94" s="81" t="s">
        <v>68</v>
      </c>
      <c r="B94" s="80" t="s">
        <v>85</v>
      </c>
      <c r="C94" s="80"/>
      <c r="D94" s="83" t="s">
        <v>85</v>
      </c>
      <c r="E94" s="80" t="s">
        <v>86</v>
      </c>
      <c r="F94" s="80"/>
      <c r="G94" s="80" t="s">
        <v>87</v>
      </c>
      <c r="H94" s="80"/>
      <c r="J94" s="80"/>
    </row>
    <row r="95" spans="1:10">
      <c r="A95" s="81" t="s">
        <v>69</v>
      </c>
      <c r="B95" s="80" t="s">
        <v>88</v>
      </c>
      <c r="C95" s="80"/>
      <c r="D95" s="83" t="s">
        <v>89</v>
      </c>
      <c r="E95" s="80" t="s">
        <v>90</v>
      </c>
      <c r="F95" s="80"/>
      <c r="G95" s="80" t="s">
        <v>91</v>
      </c>
      <c r="H95" s="80"/>
      <c r="J95" s="80"/>
    </row>
    <row r="96" spans="1:10">
      <c r="A96" s="81" t="s">
        <v>92</v>
      </c>
      <c r="B96" s="80" t="s">
        <v>89</v>
      </c>
      <c r="C96" s="80"/>
      <c r="D96" s="83" t="s">
        <v>93</v>
      </c>
      <c r="E96" s="80" t="s">
        <v>94</v>
      </c>
      <c r="F96" s="80"/>
      <c r="G96" s="80" t="s">
        <v>95</v>
      </c>
      <c r="H96" s="80"/>
      <c r="J96" s="80"/>
    </row>
    <row r="97" spans="1:10">
      <c r="A97" s="81" t="s">
        <v>96</v>
      </c>
      <c r="B97" s="80" t="s">
        <v>93</v>
      </c>
      <c r="C97" s="80"/>
      <c r="D97" s="83" t="s">
        <v>97</v>
      </c>
      <c r="E97" s="80"/>
      <c r="F97" s="80"/>
      <c r="G97" s="80" t="s">
        <v>98</v>
      </c>
      <c r="H97" s="80"/>
      <c r="I97" s="80"/>
      <c r="J97" s="80"/>
    </row>
    <row r="98" spans="1:10">
      <c r="A98" s="81" t="s">
        <v>99</v>
      </c>
      <c r="B98" s="80" t="s">
        <v>97</v>
      </c>
      <c r="C98" s="80"/>
      <c r="D98" s="83" t="s">
        <v>100</v>
      </c>
      <c r="E98" s="80"/>
      <c r="F98" s="80"/>
      <c r="G98" s="80" t="s">
        <v>101</v>
      </c>
      <c r="H98" s="80"/>
      <c r="I98" s="80"/>
      <c r="J98" s="80"/>
    </row>
    <row r="99" spans="1:10">
      <c r="A99" s="81" t="s">
        <v>102</v>
      </c>
      <c r="B99" s="80" t="s">
        <v>103</v>
      </c>
      <c r="C99" s="80"/>
      <c r="D99" s="83" t="s">
        <v>104</v>
      </c>
      <c r="E99" s="80"/>
      <c r="F99" s="80"/>
      <c r="G99" s="80" t="s">
        <v>105</v>
      </c>
      <c r="H99" s="80"/>
      <c r="I99" s="80"/>
      <c r="J99" s="80"/>
    </row>
    <row r="100" spans="1:10">
      <c r="A100" s="81" t="s">
        <v>106</v>
      </c>
      <c r="B100" s="80" t="s">
        <v>100</v>
      </c>
      <c r="C100" s="80"/>
      <c r="D100" s="83" t="s">
        <v>107</v>
      </c>
      <c r="E100" s="80"/>
      <c r="F100" s="80"/>
      <c r="G100" s="80" t="s">
        <v>108</v>
      </c>
      <c r="H100" s="80"/>
      <c r="I100" s="80"/>
      <c r="J100" s="80"/>
    </row>
    <row r="101" spans="1:10">
      <c r="A101" s="81" t="s">
        <v>109</v>
      </c>
      <c r="B101" s="80" t="s">
        <v>104</v>
      </c>
      <c r="C101" s="80"/>
      <c r="D101" s="83" t="s">
        <v>110</v>
      </c>
      <c r="E101" s="80"/>
      <c r="F101" s="80"/>
      <c r="G101" s="80" t="s">
        <v>111</v>
      </c>
      <c r="H101" s="80"/>
      <c r="I101" s="80"/>
      <c r="J101" s="80"/>
    </row>
    <row r="102" spans="1:10">
      <c r="A102" s="81" t="s">
        <v>109</v>
      </c>
      <c r="B102" s="80" t="s">
        <v>112</v>
      </c>
      <c r="C102" s="80"/>
      <c r="D102" s="83" t="s">
        <v>113</v>
      </c>
      <c r="E102" s="80"/>
      <c r="F102" s="80"/>
      <c r="G102" s="80"/>
      <c r="H102" s="80"/>
      <c r="I102" s="80"/>
      <c r="J102" s="80"/>
    </row>
    <row r="103" spans="1:10">
      <c r="A103" s="82" t="s">
        <v>114</v>
      </c>
      <c r="B103" s="80" t="s">
        <v>107</v>
      </c>
      <c r="C103" s="80"/>
      <c r="D103" s="83" t="s">
        <v>115</v>
      </c>
      <c r="E103" s="80"/>
      <c r="F103" s="80"/>
      <c r="G103" s="80"/>
      <c r="H103" s="80"/>
      <c r="I103" s="80"/>
      <c r="J103" s="80"/>
    </row>
    <row r="104" spans="1:10">
      <c r="A104" s="81" t="s">
        <v>116</v>
      </c>
      <c r="B104" s="80" t="s">
        <v>110</v>
      </c>
      <c r="C104" s="80"/>
      <c r="D104" s="83" t="s">
        <v>117</v>
      </c>
      <c r="E104" s="80"/>
      <c r="F104" s="80"/>
      <c r="G104" s="80"/>
      <c r="H104" s="80"/>
      <c r="I104" s="80"/>
      <c r="J104" s="80"/>
    </row>
    <row r="105" spans="1:10">
      <c r="A105" s="81" t="s">
        <v>118</v>
      </c>
      <c r="B105" s="80" t="s">
        <v>119</v>
      </c>
      <c r="C105" s="80"/>
      <c r="D105" s="83" t="s">
        <v>120</v>
      </c>
      <c r="E105" s="80"/>
      <c r="F105" s="80"/>
      <c r="G105" s="80"/>
      <c r="H105" s="80"/>
      <c r="I105" s="80"/>
      <c r="J105" s="80"/>
    </row>
    <row r="106" spans="1:10">
      <c r="A106" s="81" t="s">
        <v>121</v>
      </c>
      <c r="B106" s="80" t="s">
        <v>113</v>
      </c>
      <c r="C106" s="80"/>
      <c r="D106" s="83" t="s">
        <v>122</v>
      </c>
      <c r="E106" s="80"/>
      <c r="F106" s="80"/>
      <c r="G106" s="80"/>
      <c r="H106" s="80"/>
      <c r="I106" s="80"/>
      <c r="J106" s="80"/>
    </row>
    <row r="107" spans="1:10">
      <c r="A107" s="81" t="s">
        <v>123</v>
      </c>
      <c r="B107" s="80" t="s">
        <v>115</v>
      </c>
      <c r="C107" s="80"/>
      <c r="D107" s="83" t="s">
        <v>124</v>
      </c>
      <c r="E107" s="80"/>
      <c r="F107" s="80"/>
      <c r="G107" s="80"/>
      <c r="H107" s="80"/>
      <c r="I107" s="80"/>
      <c r="J107" s="80"/>
    </row>
    <row r="108" spans="1:10">
      <c r="A108" s="81" t="s">
        <v>125</v>
      </c>
      <c r="B108" s="80" t="s">
        <v>117</v>
      </c>
      <c r="C108" s="80"/>
      <c r="D108" s="80"/>
      <c r="E108" s="80"/>
      <c r="F108" s="80"/>
      <c r="G108" s="80"/>
      <c r="H108" s="80"/>
      <c r="I108" s="80"/>
      <c r="J108" s="80"/>
    </row>
    <row r="109" spans="1:10">
      <c r="A109" s="81" t="s">
        <v>126</v>
      </c>
      <c r="B109" s="80" t="s">
        <v>127</v>
      </c>
      <c r="C109" s="80"/>
      <c r="D109" s="80"/>
      <c r="E109" s="80"/>
      <c r="F109" s="80"/>
      <c r="G109" s="80"/>
      <c r="H109" s="80"/>
      <c r="I109" s="80"/>
      <c r="J109" s="80"/>
    </row>
    <row r="110" spans="1:10">
      <c r="A110" s="81" t="s">
        <v>128</v>
      </c>
      <c r="B110" s="80" t="s">
        <v>120</v>
      </c>
      <c r="C110" s="80"/>
      <c r="D110" s="80"/>
      <c r="E110" s="80"/>
      <c r="F110" s="80"/>
      <c r="G110" s="80"/>
      <c r="H110" s="80"/>
      <c r="I110" s="80"/>
      <c r="J110" s="80"/>
    </row>
    <row r="111" spans="1:10">
      <c r="A111" s="81" t="s">
        <v>129</v>
      </c>
      <c r="B111" s="80" t="s">
        <v>122</v>
      </c>
      <c r="C111" s="80"/>
      <c r="D111" s="80"/>
      <c r="E111" s="80"/>
      <c r="F111" s="80"/>
      <c r="G111" s="80"/>
      <c r="H111" s="80"/>
      <c r="I111" s="80"/>
      <c r="J111" s="80"/>
    </row>
    <row r="112" spans="1:10">
      <c r="A112" s="80" t="s">
        <v>130</v>
      </c>
      <c r="B112" s="80" t="s">
        <v>124</v>
      </c>
      <c r="C112" s="80"/>
      <c r="D112" s="80"/>
      <c r="E112" s="80"/>
      <c r="F112" s="80"/>
      <c r="G112" s="80"/>
      <c r="H112" s="80"/>
      <c r="I112" s="80"/>
      <c r="J112" s="80"/>
    </row>
    <row r="113" spans="1:10">
      <c r="A113" s="80" t="s">
        <v>131</v>
      </c>
      <c r="B113" s="80"/>
      <c r="C113" s="80"/>
      <c r="D113" s="80"/>
      <c r="E113" s="80"/>
      <c r="F113" s="80"/>
      <c r="G113" s="80"/>
      <c r="H113" s="80"/>
      <c r="I113" s="80"/>
      <c r="J113" s="80"/>
    </row>
    <row r="114" spans="1:10">
      <c r="A114" s="80" t="s">
        <v>132</v>
      </c>
      <c r="B114" s="80"/>
      <c r="C114" s="80"/>
      <c r="D114" s="80"/>
      <c r="E114" s="80"/>
      <c r="F114" s="80"/>
      <c r="G114" s="80"/>
      <c r="H114" s="80"/>
      <c r="I114" s="80"/>
      <c r="J114" s="80"/>
    </row>
    <row r="115" spans="1:10">
      <c r="A115" s="80"/>
      <c r="C115" s="80"/>
      <c r="D115" s="80"/>
      <c r="E115" s="80"/>
      <c r="F115" s="80"/>
      <c r="G115" s="80"/>
      <c r="H115" s="80"/>
      <c r="I115" s="80"/>
      <c r="J115" s="80"/>
    </row>
    <row r="116" spans="1:10">
      <c r="A116" s="80"/>
      <c r="B116" s="80"/>
      <c r="C116" s="80"/>
      <c r="D116" s="80"/>
      <c r="E116" s="80"/>
      <c r="F116" s="80"/>
      <c r="G116" s="80"/>
      <c r="H116" s="80"/>
      <c r="I116" s="80"/>
      <c r="J116" s="80"/>
    </row>
    <row r="117" spans="1:10">
      <c r="A117" s="80"/>
      <c r="B117" s="80"/>
      <c r="C117" s="80"/>
      <c r="D117" s="80"/>
      <c r="E117" s="80"/>
      <c r="F117" s="80"/>
      <c r="G117" s="80"/>
      <c r="H117" s="80"/>
      <c r="I117" s="80"/>
      <c r="J117" s="80"/>
    </row>
    <row r="118" spans="1:10">
      <c r="A118" s="81" t="s">
        <v>133</v>
      </c>
      <c r="B118" s="80"/>
      <c r="C118" s="81"/>
      <c r="D118" s="81"/>
      <c r="E118" s="81"/>
      <c r="F118" s="81"/>
      <c r="G118" s="81"/>
      <c r="H118" s="81"/>
      <c r="I118" s="81"/>
      <c r="J118" s="81"/>
    </row>
    <row r="119" spans="1:10">
      <c r="A119" s="81" t="s">
        <v>134</v>
      </c>
      <c r="B119" s="80"/>
      <c r="C119" s="84"/>
      <c r="D119" s="84"/>
      <c r="E119" s="84"/>
      <c r="F119" s="84"/>
      <c r="G119" s="84"/>
      <c r="H119" s="84"/>
      <c r="I119" s="84"/>
      <c r="J119" s="84"/>
    </row>
    <row r="120" spans="1:10">
      <c r="A120" s="82" t="s">
        <v>135</v>
      </c>
      <c r="B120" s="80"/>
      <c r="C120" s="80"/>
      <c r="D120" s="80"/>
      <c r="E120" s="80"/>
      <c r="F120" s="80"/>
      <c r="G120" s="80"/>
      <c r="H120" s="80"/>
      <c r="I120" s="80"/>
      <c r="J120" s="80"/>
    </row>
    <row r="121" spans="1:10">
      <c r="A121" s="81" t="s">
        <v>136</v>
      </c>
      <c r="B121" s="80"/>
      <c r="C121" s="80"/>
      <c r="D121" s="80"/>
      <c r="E121" s="80"/>
      <c r="F121" s="80"/>
      <c r="G121" s="80"/>
      <c r="H121" s="80"/>
      <c r="I121" s="80"/>
      <c r="J121" s="80"/>
    </row>
    <row r="122" spans="1:10">
      <c r="A122" s="80" t="s">
        <v>137</v>
      </c>
      <c r="B122" s="80"/>
      <c r="C122" s="80"/>
      <c r="D122" s="80"/>
      <c r="E122" s="80"/>
      <c r="F122" s="80"/>
      <c r="G122" s="80"/>
      <c r="H122" s="80"/>
      <c r="I122" s="80"/>
      <c r="J122" s="80"/>
    </row>
    <row r="123" spans="1:10">
      <c r="A123" s="80" t="s">
        <v>138</v>
      </c>
      <c r="B123" s="80"/>
      <c r="C123" s="80"/>
      <c r="D123" s="80"/>
      <c r="E123" s="80"/>
      <c r="F123" s="80"/>
      <c r="G123" s="80"/>
      <c r="H123" s="80"/>
      <c r="I123" s="80"/>
      <c r="J123" s="80"/>
    </row>
    <row r="124" spans="1:10">
      <c r="A124" s="80"/>
      <c r="B124" s="80"/>
      <c r="C124" s="80"/>
      <c r="D124" s="80"/>
      <c r="E124" s="80"/>
      <c r="F124" s="80"/>
      <c r="G124" s="80"/>
      <c r="H124" s="80"/>
      <c r="I124" s="80"/>
      <c r="J124" s="80"/>
    </row>
    <row r="125" spans="1:10">
      <c r="B125" s="80"/>
      <c r="C125" s="80"/>
      <c r="D125" s="80"/>
      <c r="E125" s="80"/>
      <c r="F125" s="80"/>
      <c r="G125" s="80"/>
      <c r="H125" s="80"/>
      <c r="I125" s="80"/>
      <c r="J125" s="80"/>
    </row>
  </sheetData>
  <sheetProtection algorithmName="SHA-512" hashValue="c5ZFpK64HzcVGppaSi+q+VBLvZc7f5gvpPFZeN7zGUKfc6991i/gZSzKhyUMuYtuVVHnWn+6dlRpcxAQD9hPcA==" saltValue="XheSFOiUlcrKpNyPVoUU3Q==" spinCount="100000" sheet="1"/>
  <dataConsolidate/>
  <conditionalFormatting sqref="E51">
    <cfRule type="cellIs" dxfId="1" priority="2" operator="equal">
      <formula>"Error!! Select the correct Type of Issue"</formula>
    </cfRule>
  </conditionalFormatting>
  <conditionalFormatting sqref="E53">
    <cfRule type="cellIs" dxfId="0" priority="1" operator="equal">
      <formula>"Error!! Incorrect exchange rate"</formula>
    </cfRule>
  </conditionalFormatting>
  <dataValidations count="6">
    <dataValidation type="list" allowBlank="1" showInputMessage="1" showErrorMessage="1" prompt="Select the type of issue for levy calculation from drop-down" sqref="C51" xr:uid="{00000000-0002-0000-0000-000000000000}">
      <formula1>$G$94:$G$101</formula1>
    </dataValidation>
    <dataValidation type="list" allowBlank="1" showInputMessage="1" showErrorMessage="1" prompt="Select jurisdiction code from the drop-down" sqref="C62" xr:uid="{00000000-0002-0000-0000-000001000000}">
      <formula1>$A$104:$A$114</formula1>
    </dataValidation>
    <dataValidation showErrorMessage="1" errorTitle="Wrong entry" error="Please correct the type of issue. Issue amount is higher than $1 million." sqref="E51" xr:uid="{00000000-0002-0000-0000-000002000000}"/>
    <dataValidation type="list" allowBlank="1" showInputMessage="1" showErrorMessage="1" sqref="C52:D52" xr:uid="{00000000-0002-0000-0000-000003000000}">
      <formula1>$A$94:$A$95</formula1>
    </dataValidation>
    <dataValidation type="list" allowBlank="1" showInputMessage="1" showErrorMessage="1" prompt="Select classification code from the drop-down" sqref="C63:F63" xr:uid="{00000000-0002-0000-0000-000004000000}">
      <formula1>$D$94:$D$107</formula1>
    </dataValidation>
    <dataValidation type="list" allowBlank="1" showInputMessage="1" showErrorMessage="1" prompt="Select type of deal from the drop-down" sqref="C61:F61" xr:uid="{00000000-0002-0000-0000-000005000000}">
      <formula1>$E$94:$E$96</formula1>
    </dataValidation>
  </dataValidations>
  <printOptions horizontalCentered="1"/>
  <pageMargins left="0.13" right="0.13" top="0.56000000000000005" bottom="0.21" header="0.16" footer="0.14000000000000001"/>
  <pageSetup scale="55" fitToHeight="0" orientation="portrait" r:id="rId1"/>
  <rowBreaks count="1" manualBreakCount="1">
    <brk id="75" max="16383" man="1"/>
  </rowBreaks>
  <colBreaks count="1" manualBreakCount="1">
    <brk id="11" max="12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39F42-374A-4383-A43F-5E96AA3E4D30}">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304ec8c-309a-41f6-884e-a2121e8307ea">
      <Terms xmlns="http://schemas.microsoft.com/office/infopath/2007/PartnerControls"/>
    </lcf76f155ced4ddcb4097134ff3c332f>
    <TaxCatchAll xmlns="b193b04b-a2f4-419c-b2b0-5a6b3875bbc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42C8B5B14AD00458D41F7F9139B4E94" ma:contentTypeVersion="14" ma:contentTypeDescription="Create a new document." ma:contentTypeScope="" ma:versionID="81a57debea7de7cb38d4d0c65dabd885">
  <xsd:schema xmlns:xsd="http://www.w3.org/2001/XMLSchema" xmlns:xs="http://www.w3.org/2001/XMLSchema" xmlns:p="http://schemas.microsoft.com/office/2006/metadata/properties" xmlns:ns2="b193b04b-a2f4-419c-b2b0-5a6b3875bbc8" xmlns:ns3="d304ec8c-309a-41f6-884e-a2121e8307ea" targetNamespace="http://schemas.microsoft.com/office/2006/metadata/properties" ma:root="true" ma:fieldsID="6ad94df3ae404bc5a40b4829e8e68228" ns2:_="" ns3:_="">
    <xsd:import namespace="b193b04b-a2f4-419c-b2b0-5a6b3875bbc8"/>
    <xsd:import namespace="d304ec8c-309a-41f6-884e-a2121e8307e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ObjectDetectorVersions"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93b04b-a2f4-419c-b2b0-5a6b3875bb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7d236e5c-e867-4062-968b-3ca70a565d52}" ma:internalName="TaxCatchAll" ma:showField="CatchAllData" ma:web="b193b04b-a2f4-419c-b2b0-5a6b3875bbc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304ec8c-309a-41f6-884e-a2121e8307e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6edca92-a03e-4112-9bf8-6dfea9a04e8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615232-0224-47CF-AC05-DC0465593D19}"/>
</file>

<file path=customXml/itemProps2.xml><?xml version="1.0" encoding="utf-8"?>
<ds:datastoreItem xmlns:ds="http://schemas.openxmlformats.org/officeDocument/2006/customXml" ds:itemID="{AA4BEC99-81DA-4483-9E75-9E921D331D87}"/>
</file>

<file path=customXml/itemProps3.xml><?xml version="1.0" encoding="utf-8"?>
<ds:datastoreItem xmlns:ds="http://schemas.openxmlformats.org/officeDocument/2006/customXml" ds:itemID="{583B6A57-F93D-42FA-83C0-C546D94EEF8F}"/>
</file>

<file path=docProps/app.xml><?xml version="1.0" encoding="utf-8"?>
<Properties xmlns="http://schemas.openxmlformats.org/officeDocument/2006/extended-properties" xmlns:vt="http://schemas.openxmlformats.org/officeDocument/2006/docPropsVTypes">
  <Application>Microsoft Excel Online</Application>
  <Manager/>
  <Company>IIROC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Swati Thakkar</dc:creator>
  <cp:keywords/>
  <dc:description/>
  <cp:lastModifiedBy>Karabet Jazmahji</cp:lastModifiedBy>
  <cp:revision/>
  <dcterms:created xsi:type="dcterms:W3CDTF">2021-04-22T15:12:02Z</dcterms:created>
  <dcterms:modified xsi:type="dcterms:W3CDTF">2024-06-14T14:15:22Z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d43acde-4127-48e7-8b7d-53da3746ec62_Enabled">
    <vt:lpwstr>true</vt:lpwstr>
  </property>
  <property fmtid="{D5CDD505-2E9C-101B-9397-08002B2CF9AE}" pid="3" name="MSIP_Label_fd43acde-4127-48e7-8b7d-53da3746ec62_SetDate">
    <vt:lpwstr>2021-04-22T15:12:04Z</vt:lpwstr>
  </property>
  <property fmtid="{D5CDD505-2E9C-101B-9397-08002B2CF9AE}" pid="4" name="MSIP_Label_fd43acde-4127-48e7-8b7d-53da3746ec62_Method">
    <vt:lpwstr>Standard</vt:lpwstr>
  </property>
  <property fmtid="{D5CDD505-2E9C-101B-9397-08002B2CF9AE}" pid="5" name="MSIP_Label_fd43acde-4127-48e7-8b7d-53da3746ec62_Name">
    <vt:lpwstr>Internal Use</vt:lpwstr>
  </property>
  <property fmtid="{D5CDD505-2E9C-101B-9397-08002B2CF9AE}" pid="6" name="MSIP_Label_fd43acde-4127-48e7-8b7d-53da3746ec62_SiteId">
    <vt:lpwstr>1c4b71fd-65b3-4d7d-9f2a-23d59c8f1989</vt:lpwstr>
  </property>
  <property fmtid="{D5CDD505-2E9C-101B-9397-08002B2CF9AE}" pid="7" name="MSIP_Label_fd43acde-4127-48e7-8b7d-53da3746ec62_ActionId">
    <vt:lpwstr>dce23ecd-1ff8-4a5e-9f6f-f2d38d586a9d</vt:lpwstr>
  </property>
  <property fmtid="{D5CDD505-2E9C-101B-9397-08002B2CF9AE}" pid="8" name="MSIP_Label_fd43acde-4127-48e7-8b7d-53da3746ec62_ContentBits">
    <vt:lpwstr>0</vt:lpwstr>
  </property>
  <property fmtid="{D5CDD505-2E9C-101B-9397-08002B2CF9AE}" pid="9" name="ContentTypeId">
    <vt:lpwstr>0x010100042C8B5B14AD00458D41F7F9139B4E94</vt:lpwstr>
  </property>
  <property fmtid="{D5CDD505-2E9C-101B-9397-08002B2CF9AE}" pid="10" name="MediaServiceImageTags">
    <vt:lpwstr/>
  </property>
</Properties>
</file>