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mc:AlternateContent xmlns:mc="http://schemas.openxmlformats.org/markup-compatibility/2006">
    <mc:Choice Requires="x15">
      <x15ac:absPath xmlns:x15ac="http://schemas.microsoft.com/office/spreadsheetml/2010/11/ac" url="https://ciroocri.sharepoint.com/teams/New-SRO-MFDA-IIROC-Finance/Shared Documents/Finance/3. Finance Operations/Accounts Receivable/Underwriting Levies/FY 2025/UW Form/"/>
    </mc:Choice>
  </mc:AlternateContent>
  <xr:revisionPtr revIDLastSave="0" documentId="14_{BDC6AD40-9692-4CFD-A94F-895CB56FB946}" xr6:coauthVersionLast="47" xr6:coauthVersionMax="47" xr10:uidLastSave="{00000000-0000-0000-0000-000000000000}"/>
  <bookViews>
    <workbookView xWindow="28680" yWindow="-120" windowWidth="29040" windowHeight="15990" xr2:uid="{00000000-000D-0000-FFFF-FFFF00000000}"/>
  </bookViews>
  <sheets>
    <sheet name="Original" sheetId="1" r:id="rId1"/>
    <sheet name="Sheet1" sheetId="2" r:id="rId2"/>
  </sheets>
  <definedNames>
    <definedName name="_xlnm.Print_Area" localSheetId="0">Original!$A$1:$J$122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5" i="1" l="1"/>
  <c r="D75" i="1" s="1"/>
  <c r="G75" i="1" s="1"/>
  <c r="A74" i="1"/>
  <c r="D74" i="1" s="1"/>
  <c r="E53" i="1"/>
  <c r="C47" i="1"/>
  <c r="C50" i="1" s="1"/>
  <c r="C75" i="1" l="1"/>
  <c r="E75" i="1" s="1"/>
  <c r="G74" i="1"/>
  <c r="F74" i="1"/>
  <c r="F75" i="1"/>
  <c r="C74" i="1"/>
  <c r="E74" i="1" s="1"/>
  <c r="E51" i="1"/>
  <c r="H75" i="1" l="1"/>
  <c r="J75" i="1" s="1"/>
  <c r="K75" i="1" s="1"/>
  <c r="H74" i="1"/>
  <c r="J74" i="1" s="1"/>
  <c r="I74" i="1" s="1"/>
  <c r="I75" i="1" l="1"/>
  <c r="K74" i="1"/>
</calcChain>
</file>

<file path=xl/sharedStrings.xml><?xml version="1.0" encoding="utf-8"?>
<sst xmlns="http://schemas.openxmlformats.org/spreadsheetml/2006/main" count="163" uniqueCount="139">
  <si>
    <t>Canadian Investment Regulatory Organization</t>
  </si>
  <si>
    <t>Member New Issue Levy Form</t>
  </si>
  <si>
    <t>Name of issuer:</t>
  </si>
  <si>
    <t>Delivery date of issue:</t>
  </si>
  <si>
    <t>Type of Issue:</t>
  </si>
  <si>
    <t>(x)</t>
  </si>
  <si>
    <t>COMMISSION RATE:</t>
  </si>
  <si>
    <t>Equity</t>
  </si>
  <si>
    <t>Common</t>
  </si>
  <si>
    <t>Preferred</t>
  </si>
  <si>
    <t>with Warrants</t>
  </si>
  <si>
    <t>Special Warrants</t>
  </si>
  <si>
    <t>Flow-Through</t>
  </si>
  <si>
    <t>Other (please specify)</t>
  </si>
  <si>
    <t>Credit Rating at time of release</t>
  </si>
  <si>
    <t>Debt</t>
  </si>
  <si>
    <t>Moody's</t>
  </si>
  <si>
    <t>Over 1 to under 10 years</t>
  </si>
  <si>
    <t>S&amp;P</t>
  </si>
  <si>
    <t>10 to under 20 years</t>
  </si>
  <si>
    <t>DBRS</t>
  </si>
  <si>
    <t>20 years and over</t>
  </si>
  <si>
    <t>CBRS</t>
  </si>
  <si>
    <t>Asset-Backed</t>
  </si>
  <si>
    <t>Deposit Notes</t>
  </si>
  <si>
    <t>Mortgage-Backed</t>
  </si>
  <si>
    <t>Medium Term Note</t>
  </si>
  <si>
    <t>Shelf Prospectus</t>
  </si>
  <si>
    <t>Convertible</t>
  </si>
  <si>
    <t>Extendible</t>
  </si>
  <si>
    <t>Retractable</t>
  </si>
  <si>
    <t>Capital Trust</t>
  </si>
  <si>
    <t>Income Participating Securities</t>
  </si>
  <si>
    <t>Income Trust</t>
  </si>
  <si>
    <t>Limited Partnership</t>
  </si>
  <si>
    <t>Details of issue</t>
  </si>
  <si>
    <t>Number of shares, units etc.</t>
  </si>
  <si>
    <t>Par value in $</t>
  </si>
  <si>
    <t>Issue Amount - Total</t>
  </si>
  <si>
    <t>Issue Amount - Outside Canada ($)</t>
  </si>
  <si>
    <t>Issue Amount - Nonbrokered ($)</t>
  </si>
  <si>
    <t>Issue Amount - Local ($)</t>
  </si>
  <si>
    <t>Type of issue</t>
  </si>
  <si>
    <t>Currency Code</t>
  </si>
  <si>
    <t>Exchange rate to CAD</t>
  </si>
  <si>
    <t>Non-Dealer Participation ($)</t>
  </si>
  <si>
    <t>Banking Group</t>
  </si>
  <si>
    <t>Selling Group</t>
  </si>
  <si>
    <t>Other information</t>
  </si>
  <si>
    <t>Deal type</t>
  </si>
  <si>
    <t>Primary Jurisdiction Code</t>
  </si>
  <si>
    <t>Classification Code</t>
  </si>
  <si>
    <t>Prepared by:</t>
  </si>
  <si>
    <t xml:space="preserve"> </t>
  </si>
  <si>
    <t>Firm:</t>
  </si>
  <si>
    <t>Date:</t>
  </si>
  <si>
    <t xml:space="preserve">Member Lead Levy Calculation: </t>
  </si>
  <si>
    <t>Type of Issue</t>
  </si>
  <si>
    <t>Currency</t>
  </si>
  <si>
    <t>Issue Amount
(Currency of issue)</t>
  </si>
  <si>
    <t>Levy
Rate</t>
  </si>
  <si>
    <t>Levy Amount
(Currency of issue)</t>
  </si>
  <si>
    <t>Levies outside Canada
(Currency of issue)</t>
  </si>
  <si>
    <t>Levy Amount
on non-brokered issue</t>
  </si>
  <si>
    <t>Levy Amount
on Canadian issue
(Currency of issue)</t>
  </si>
  <si>
    <t>Levy Reduction
(Currency of issue)</t>
  </si>
  <si>
    <t>Levy Payable
(Currency of issue)</t>
  </si>
  <si>
    <t>Levy Payable
(Canadian dollars)</t>
  </si>
  <si>
    <t>01 – Canadian</t>
  </si>
  <si>
    <t>02 – US</t>
  </si>
  <si>
    <t>Notes and Instructions</t>
  </si>
  <si>
    <t>• New Issues are all primary distributions of Canadian issuers managed by a Member firm, including private placements.</t>
  </si>
  <si>
    <t>Do not report any securities with a maximum maturity of 1 year or less at time of issue (i.e. Treasury bills, commercial paper, money market instruments, etc.)</t>
  </si>
  <si>
    <t>•  For Member firm Lead  - Only the firm that acts as the senior Canadian syndicate manager should report a new issue. The firm that does report an issue should report</t>
  </si>
  <si>
    <t xml:space="preserve"> the total issue and not just the firm’s share of issue. In the case of equal participation by joint managers, please ensure that only one of the managers reports the issue.</t>
  </si>
  <si>
    <t>•  For Non-Member firm Lead  - If there are two or more responsible dealers who have substantially equal obligations in respect of the distribution, then they are each</t>
  </si>
  <si>
    <t>responsible for the collection and remission of the applicable levies.  Otherwise, each member firm is responsible for remitting its portion of the levies.</t>
  </si>
  <si>
    <t>• For issues of Government of Canada or other governments where there is no syndicated manager, report only your</t>
  </si>
  <si>
    <t>firm’s allocation. Do not report Canada and provincial savings bonds.</t>
  </si>
  <si>
    <t>• New issues should be reported for the month in which the value date falls, i.e. the first date on which the first closing of the transaction occurs</t>
  </si>
  <si>
    <t xml:space="preserve"> which the first closing of the transaction occurs.</t>
  </si>
  <si>
    <t xml:space="preserve">Currency Code:                                                                          </t>
  </si>
  <si>
    <t>Classification Code:</t>
  </si>
  <si>
    <t>Deal type:</t>
  </si>
  <si>
    <t>Types of issues:</t>
  </si>
  <si>
    <t xml:space="preserve">01 – Financial </t>
  </si>
  <si>
    <t>Initial public offering</t>
  </si>
  <si>
    <t>Issue amount under $1,000,000</t>
  </si>
  <si>
    <t>Primary Industries:</t>
  </si>
  <si>
    <t>02 – Mines</t>
  </si>
  <si>
    <t>Secondary placement</t>
  </si>
  <si>
    <t>Corporate</t>
  </si>
  <si>
    <t>03 – Euro-Canadian</t>
  </si>
  <si>
    <t>03 – Oil and Gas</t>
  </si>
  <si>
    <t>Private Placement</t>
  </si>
  <si>
    <t>Corporate Private 
Placement</t>
  </si>
  <si>
    <t>04 – Euro-US</t>
  </si>
  <si>
    <t xml:space="preserve">04 – Paper and Forest </t>
  </si>
  <si>
    <t>Federal Government</t>
  </si>
  <si>
    <t>05 – Swiss Francs</t>
  </si>
  <si>
    <t>05 – High Tech</t>
  </si>
  <si>
    <t>Federal Crown
Corporation</t>
  </si>
  <si>
    <t>06 – Unit of Account</t>
  </si>
  <si>
    <t>Manufacturing:</t>
  </si>
  <si>
    <t xml:space="preserve">06 – Other </t>
  </si>
  <si>
    <t>Provincial 
Government</t>
  </si>
  <si>
    <t>07 – Other</t>
  </si>
  <si>
    <t>07 – High Tech</t>
  </si>
  <si>
    <t>Provincial Crown
 Corporation</t>
  </si>
  <si>
    <t xml:space="preserve">                                                                                                      </t>
  </si>
  <si>
    <t>08 – Other</t>
  </si>
  <si>
    <t>Municipal Government</t>
  </si>
  <si>
    <t>Services:</t>
  </si>
  <si>
    <t>09 – Real Estate</t>
  </si>
  <si>
    <t xml:space="preserve">Jurisdiction Code:                                                                      </t>
  </si>
  <si>
    <t>10 – Utilities</t>
  </si>
  <si>
    <t>01 – British Columbia</t>
  </si>
  <si>
    <t xml:space="preserve">11 – Other </t>
  </si>
  <si>
    <t>02 – Alberta</t>
  </si>
  <si>
    <t>Other:</t>
  </si>
  <si>
    <t>12 – Federal Government (including guarantees)</t>
  </si>
  <si>
    <t>03 – Saskatchewan</t>
  </si>
  <si>
    <t>13 – Provincial Government (including guarantees)</t>
  </si>
  <si>
    <t>04 – Manitoba</t>
  </si>
  <si>
    <t>14 – Municicpal Government (including guarantees)</t>
  </si>
  <si>
    <t>05 – Ontario</t>
  </si>
  <si>
    <t>06 – Quebec</t>
  </si>
  <si>
    <t>Government</t>
  </si>
  <si>
    <t>07 – New Brunswick</t>
  </si>
  <si>
    <t>08 – Nova Scotia</t>
  </si>
  <si>
    <t>09 – Newfoundland</t>
  </si>
  <si>
    <t>10 – Prince Edward Island</t>
  </si>
  <si>
    <t>11 – Other</t>
  </si>
  <si>
    <t>One form is to be completed for each new issue managed and reported to CIRO in accordance with CIRO Fee Model Guideline 13 a)</t>
  </si>
  <si>
    <t>Please mark “Confidential” and forward to:</t>
  </si>
  <si>
    <t>FINANCE DEPARTMENT</t>
  </si>
  <si>
    <t>Canadian Regulatory Organization of Canada</t>
  </si>
  <si>
    <t>40 Temperance Street, Suite 2600, Bay Adelaide North,</t>
  </si>
  <si>
    <t xml:space="preserve">Toronto ON M5H 0B4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</si>
</sst>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409]mmmm\ d\,\ yyyy;@"/>
    <numFmt numFmtId="165" formatCode="0.000%"/>
    <numFmt numFmtId="166" formatCode="_(* #,##0_);_(* \(#,##0\);_(* &quot;-&quot;??_);_(@_)"/>
    <numFmt numFmtId="167" formatCode="_(* #,##0.000_);_(* \(#,##0.000\);_(* &quot;-&quot;???_);_(@_)"/>
    <numFmt numFmtId="168" formatCode="_(* #,##0.0000_);_(* \(#,##0.0000\);_(* &quot;-&quot;??_);_(@_)"/>
    <numFmt numFmtId="169" formatCode="_(* #,##0.0000_);_(* \(#,##0.0000\);_(* &quot;-&quot;????_);_(@_)"/>
    <numFmt numFmtId="170" formatCode="_(* #,##0.00000_);_(* \(#,##0.00000\);_(* &quot;-&quot;??_);_(@_)"/>
  </numFmts>
  <fonts count="10">
    <font>
      <sz val="11"/>
      <color theme="1"/>
      <name val="Calibri"/>
      <family val="2"/>
      <scheme val="minor"/>
    </font>
    <font>
      <sz val="11"/>
      <color theme="1"/>
      <name val="Calibri"/>
      <family val="2"/>
      <scheme val="minor"/>
    </font>
    <font>
      <sz val="10"/>
      <color theme="1"/>
      <name val="Arial"/>
      <family val="2"/>
    </font>
    <font>
      <sz val="10"/>
      <color rgb="FF000000"/>
      <name val="Arial"/>
      <family val="2"/>
    </font>
    <font>
      <b/>
      <sz val="10"/>
      <name val="Arial"/>
      <family val="2"/>
    </font>
    <font>
      <b/>
      <sz val="10"/>
      <color theme="1"/>
      <name val="Arial"/>
      <family val="2"/>
    </font>
    <font>
      <sz val="10"/>
      <color rgb="FF000000"/>
      <name val="Times New Roman"/>
      <family val="1"/>
    </font>
    <font>
      <sz val="10"/>
      <name val="Arial"/>
      <family val="2"/>
    </font>
    <font>
      <b/>
      <sz val="10"/>
      <color rgb="FF000000"/>
      <name val="Arial"/>
      <family val="2"/>
    </font>
    <font>
      <sz val="10"/>
      <color theme="0"/>
      <name val="Arial"/>
      <family val="2"/>
    </font>
  </fonts>
  <fills count="5">
    <fill>
      <patternFill patternType="none"/>
    </fill>
    <fill>
      <patternFill patternType="gray125"/>
    </fill>
    <fill>
      <patternFill patternType="solid">
        <fgColor rgb="FFFFFFFF"/>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2" fillId="0" borderId="0" xfId="0" applyFont="1"/>
    <xf numFmtId="0" fontId="3" fillId="2" borderId="0" xfId="0" applyFont="1" applyFill="1" applyAlignment="1">
      <alignment vertical="top"/>
    </xf>
    <xf numFmtId="0" fontId="3" fillId="2" borderId="0" xfId="0" applyFont="1" applyFill="1" applyAlignment="1">
      <alignment horizontal="center" vertical="top"/>
    </xf>
    <xf numFmtId="0" fontId="4" fillId="2" borderId="0" xfId="0" applyFont="1" applyFill="1" applyAlignment="1">
      <alignment vertical="top"/>
    </xf>
    <xf numFmtId="0" fontId="5" fillId="0" borderId="0" xfId="0" applyFont="1"/>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0" fontId="2" fillId="0" borderId="0" xfId="0" applyFont="1" applyAlignment="1">
      <alignment horizontal="centerContinuous"/>
    </xf>
    <xf numFmtId="164" fontId="2" fillId="3" borderId="3" xfId="0" applyNumberFormat="1" applyFont="1" applyFill="1" applyBorder="1" applyAlignment="1" applyProtection="1">
      <alignment horizontal="left"/>
      <protection locked="0"/>
    </xf>
    <xf numFmtId="164" fontId="2" fillId="0" borderId="0" xfId="0" applyNumberFormat="1" applyFont="1" applyProtection="1">
      <protection locked="0"/>
    </xf>
    <xf numFmtId="0" fontId="2" fillId="0" borderId="1"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5" fillId="0" borderId="0" xfId="0" applyFont="1" applyAlignment="1">
      <alignment vertical="center"/>
    </xf>
    <xf numFmtId="0" fontId="4" fillId="2" borderId="1" xfId="0" applyFont="1" applyFill="1" applyBorder="1" applyAlignment="1">
      <alignment vertical="center" wrapText="1"/>
    </xf>
    <xf numFmtId="165" fontId="3" fillId="3" borderId="2" xfId="2" applyNumberFormat="1" applyFont="1" applyFill="1" applyBorder="1" applyAlignment="1" applyProtection="1">
      <alignment vertical="center" wrapText="1"/>
      <protection locked="0"/>
    </xf>
    <xf numFmtId="0" fontId="2" fillId="0" borderId="1" xfId="0" applyFont="1" applyBorder="1"/>
    <xf numFmtId="0" fontId="2" fillId="0" borderId="5" xfId="0" applyFont="1" applyBorder="1"/>
    <xf numFmtId="0" fontId="5" fillId="0" borderId="6" xfId="0" applyFont="1" applyBorder="1" applyAlignment="1">
      <alignment horizontal="center"/>
    </xf>
    <xf numFmtId="0" fontId="5" fillId="0" borderId="0" xfId="0" applyFont="1" applyAlignment="1">
      <alignment horizontal="center"/>
    </xf>
    <xf numFmtId="0" fontId="4" fillId="2" borderId="0" xfId="0" applyFont="1" applyFill="1" applyAlignment="1">
      <alignment vertical="center" wrapText="1"/>
    </xf>
    <xf numFmtId="165" fontId="3" fillId="2" borderId="0" xfId="2" applyNumberFormat="1" applyFont="1" applyFill="1" applyBorder="1" applyAlignment="1" applyProtection="1">
      <alignment vertical="center" wrapText="1"/>
    </xf>
    <xf numFmtId="0" fontId="5" fillId="0" borderId="1" xfId="0" applyFont="1" applyBorder="1"/>
    <xf numFmtId="0" fontId="5" fillId="0" borderId="5" xfId="0" applyFont="1" applyBorder="1"/>
    <xf numFmtId="0" fontId="5" fillId="0" borderId="2" xfId="0" applyFont="1" applyBorder="1"/>
    <xf numFmtId="0" fontId="2" fillId="0" borderId="1" xfId="0" applyFont="1" applyBorder="1" applyAlignment="1">
      <alignment horizontal="left" vertical="center" indent="2"/>
    </xf>
    <xf numFmtId="0" fontId="2" fillId="0" borderId="2" xfId="0" applyFont="1" applyBorder="1"/>
    <xf numFmtId="0" fontId="5" fillId="3" borderId="4" xfId="0" applyFont="1" applyFill="1" applyBorder="1" applyAlignment="1" applyProtection="1">
      <alignment horizontal="center"/>
      <protection locked="0"/>
    </xf>
    <xf numFmtId="0" fontId="5" fillId="0" borderId="0" xfId="0" applyFont="1" applyProtection="1">
      <protection locked="0"/>
    </xf>
    <xf numFmtId="0" fontId="5" fillId="3" borderId="4" xfId="0" applyFont="1" applyFill="1" applyBorder="1" applyProtection="1">
      <protection locked="0"/>
    </xf>
    <xf numFmtId="0" fontId="5" fillId="0" borderId="4" xfId="0" applyFont="1" applyBorder="1" applyAlignment="1">
      <alignment vertical="center"/>
    </xf>
    <xf numFmtId="0" fontId="5" fillId="0" borderId="6" xfId="0" applyFont="1" applyBorder="1"/>
    <xf numFmtId="0" fontId="2" fillId="0" borderId="4" xfId="0" applyFont="1" applyBorder="1" applyAlignment="1">
      <alignment horizontal="left" vertical="center" indent="1"/>
    </xf>
    <xf numFmtId="0" fontId="2" fillId="3" borderId="4" xfId="0" applyFont="1" applyFill="1" applyBorder="1" applyAlignment="1" applyProtection="1">
      <alignment horizontal="center" vertical="center"/>
      <protection locked="0"/>
    </xf>
    <xf numFmtId="0" fontId="2" fillId="0" borderId="1" xfId="0" applyFont="1" applyBorder="1" applyAlignment="1">
      <alignment horizontal="left" vertical="center" indent="1"/>
    </xf>
    <xf numFmtId="0" fontId="5" fillId="3" borderId="4" xfId="0" applyFont="1" applyFill="1" applyBorder="1" applyAlignment="1" applyProtection="1">
      <alignment vertical="center"/>
      <protection locked="0"/>
    </xf>
    <xf numFmtId="0" fontId="5" fillId="0" borderId="0" xfId="0" applyFont="1" applyAlignment="1" applyProtection="1">
      <alignment vertical="center"/>
      <protection locked="0"/>
    </xf>
    <xf numFmtId="0" fontId="2" fillId="0" borderId="2" xfId="0" applyFont="1" applyBorder="1" applyAlignment="1">
      <alignment horizontal="left" vertical="center" indent="1"/>
    </xf>
    <xf numFmtId="0" fontId="5" fillId="0" borderId="4" xfId="0" applyFont="1" applyBorder="1"/>
    <xf numFmtId="0" fontId="5" fillId="0" borderId="7" xfId="0" applyFont="1" applyBorder="1"/>
    <xf numFmtId="166" fontId="2" fillId="3" borderId="4" xfId="1" applyNumberFormat="1" applyFont="1" applyFill="1" applyBorder="1" applyAlignment="1" applyProtection="1">
      <alignment vertical="center"/>
      <protection locked="0"/>
    </xf>
    <xf numFmtId="43" fontId="2" fillId="0" borderId="8" xfId="1" applyFont="1" applyFill="1" applyBorder="1" applyAlignment="1" applyProtection="1">
      <alignment vertical="center"/>
      <protection locked="0"/>
    </xf>
    <xf numFmtId="166" fontId="2" fillId="0" borderId="0" xfId="0" applyNumberFormat="1" applyFont="1"/>
    <xf numFmtId="166" fontId="2" fillId="0" borderId="4" xfId="1" applyNumberFormat="1" applyFont="1" applyBorder="1" applyAlignment="1" applyProtection="1">
      <alignment vertical="center"/>
    </xf>
    <xf numFmtId="166" fontId="2" fillId="0" borderId="8" xfId="1" applyNumberFormat="1" applyFont="1" applyFill="1" applyBorder="1" applyAlignment="1" applyProtection="1">
      <alignment vertical="center"/>
    </xf>
    <xf numFmtId="166" fontId="2" fillId="0" borderId="8" xfId="1" applyNumberFormat="1" applyFont="1" applyFill="1" applyBorder="1" applyAlignment="1" applyProtection="1">
      <alignment vertical="center"/>
      <protection locked="0"/>
    </xf>
    <xf numFmtId="166" fontId="2" fillId="0" borderId="0" xfId="1" applyNumberFormat="1" applyFont="1" applyProtection="1"/>
    <xf numFmtId="167" fontId="2" fillId="0" borderId="0" xfId="0" applyNumberFormat="1" applyFont="1"/>
    <xf numFmtId="43" fontId="2" fillId="0" borderId="0" xfId="0" applyNumberFormat="1" applyFont="1"/>
    <xf numFmtId="166" fontId="2" fillId="0" borderId="0" xfId="1" applyNumberFormat="1" applyFont="1" applyFill="1" applyBorder="1" applyAlignment="1" applyProtection="1">
      <alignment vertical="center"/>
      <protection locked="0"/>
    </xf>
    <xf numFmtId="0" fontId="6" fillId="0" borderId="0" xfId="0" applyFont="1" applyAlignment="1">
      <alignment horizontal="left"/>
    </xf>
    <xf numFmtId="166" fontId="7" fillId="3" borderId="4" xfId="1" applyNumberFormat="1" applyFont="1" applyFill="1" applyBorder="1" applyAlignment="1" applyProtection="1">
      <alignment vertical="center"/>
      <protection locked="0"/>
    </xf>
    <xf numFmtId="166" fontId="7" fillId="0" borderId="0" xfId="1" applyNumberFormat="1" applyFont="1" applyFill="1" applyBorder="1" applyAlignment="1" applyProtection="1">
      <alignment vertical="center"/>
      <protection locked="0"/>
    </xf>
    <xf numFmtId="168" fontId="7" fillId="3" borderId="4" xfId="1" applyNumberFormat="1" applyFont="1" applyFill="1" applyBorder="1" applyAlignment="1" applyProtection="1">
      <alignment vertical="center"/>
      <protection locked="0"/>
    </xf>
    <xf numFmtId="168" fontId="7" fillId="0" borderId="0" xfId="1" applyNumberFormat="1" applyFont="1" applyFill="1" applyBorder="1" applyAlignment="1" applyProtection="1">
      <alignment vertical="center"/>
      <protection locked="0"/>
    </xf>
    <xf numFmtId="0" fontId="2" fillId="3" borderId="4" xfId="0" applyFont="1" applyFill="1" applyBorder="1" applyAlignment="1" applyProtection="1">
      <alignment vertical="center"/>
      <protection locked="0"/>
    </xf>
    <xf numFmtId="0" fontId="2" fillId="0" borderId="0" xfId="0" applyFont="1" applyAlignment="1" applyProtection="1">
      <alignment vertical="center"/>
      <protection locked="0"/>
    </xf>
    <xf numFmtId="0" fontId="2" fillId="0" borderId="1" xfId="0" applyFont="1" applyBorder="1" applyAlignment="1">
      <alignment horizontal="left" indent="1"/>
    </xf>
    <xf numFmtId="0" fontId="2" fillId="3" borderId="4" xfId="0" applyFont="1" applyFill="1" applyBorder="1" applyProtection="1">
      <protection locked="0"/>
    </xf>
    <xf numFmtId="164" fontId="2" fillId="3" borderId="4" xfId="0" applyNumberFormat="1" applyFont="1" applyFill="1" applyBorder="1" applyProtection="1">
      <protection locked="0"/>
    </xf>
    <xf numFmtId="0" fontId="5" fillId="0" borderId="9" xfId="0" applyFont="1" applyBorder="1"/>
    <xf numFmtId="0" fontId="5"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0" fontId="2" fillId="0" borderId="4" xfId="0" applyFont="1" applyBorder="1" applyAlignment="1">
      <alignment horizontal="center" vertical="center"/>
    </xf>
    <xf numFmtId="166" fontId="2" fillId="0" borderId="4" xfId="1" applyNumberFormat="1" applyFont="1" applyBorder="1" applyAlignment="1" applyProtection="1">
      <alignment horizontal="center" vertical="center"/>
    </xf>
    <xf numFmtId="43" fontId="2" fillId="0" borderId="4" xfId="1" applyFont="1" applyBorder="1" applyAlignment="1" applyProtection="1">
      <alignment horizontal="center" vertical="center"/>
    </xf>
    <xf numFmtId="43" fontId="2" fillId="0" borderId="4" xfId="1" applyFont="1" applyFill="1" applyBorder="1" applyAlignment="1" applyProtection="1">
      <alignment horizontal="center" vertical="center"/>
    </xf>
    <xf numFmtId="43" fontId="2" fillId="4" borderId="4" xfId="1" applyFont="1" applyFill="1" applyBorder="1" applyAlignment="1" applyProtection="1">
      <alignment horizontal="center" vertical="center"/>
    </xf>
    <xf numFmtId="0" fontId="2" fillId="0" borderId="0" xfId="0" applyFont="1" applyAlignment="1">
      <alignment vertical="center"/>
    </xf>
    <xf numFmtId="169" fontId="2" fillId="0" borderId="0" xfId="0" applyNumberFormat="1" applyFont="1" applyAlignment="1">
      <alignment vertical="center"/>
    </xf>
    <xf numFmtId="166" fontId="2" fillId="0" borderId="0" xfId="0" applyNumberFormat="1" applyFont="1" applyAlignment="1">
      <alignment vertical="center"/>
    </xf>
    <xf numFmtId="0" fontId="2" fillId="0" borderId="4" xfId="1" applyNumberFormat="1" applyFont="1" applyBorder="1" applyAlignment="1" applyProtection="1">
      <alignment horizontal="center" vertical="center"/>
    </xf>
    <xf numFmtId="43" fontId="2" fillId="0" borderId="0" xfId="0" applyNumberFormat="1" applyFont="1" applyAlignment="1">
      <alignment vertical="center"/>
    </xf>
    <xf numFmtId="170" fontId="2" fillId="0" borderId="0" xfId="0" applyNumberFormat="1" applyFont="1"/>
    <xf numFmtId="0" fontId="8" fillId="2" borderId="0" xfId="0" applyFont="1" applyFill="1" applyAlignment="1">
      <alignment horizontal="left" vertical="top"/>
    </xf>
    <xf numFmtId="0" fontId="3" fillId="2" borderId="0" xfId="0" applyFont="1" applyFill="1" applyAlignment="1">
      <alignment horizontal="left" vertical="top"/>
    </xf>
    <xf numFmtId="0" fontId="7" fillId="2" borderId="0" xfId="0" applyFont="1" applyFill="1" applyAlignment="1">
      <alignment horizontal="left" vertical="top"/>
    </xf>
    <xf numFmtId="0" fontId="4" fillId="2" borderId="0" xfId="0" applyFont="1" applyFill="1" applyAlignment="1">
      <alignment horizontal="left" vertical="top"/>
    </xf>
    <xf numFmtId="0" fontId="9" fillId="2" borderId="0" xfId="0" applyFont="1" applyFill="1" applyAlignment="1">
      <alignment horizontal="left" vertical="top"/>
    </xf>
    <xf numFmtId="0" fontId="3" fillId="0" borderId="0" xfId="0" applyFont="1" applyAlignment="1">
      <alignment horizontal="left" vertical="top"/>
    </xf>
  </cellXfs>
  <cellStyles count="3">
    <cellStyle name="Comma" xfId="1" builtinId="3"/>
    <cellStyle name="Normal" xfId="0" builtinId="0"/>
    <cellStyle name="Percent" xfId="2" builtinId="5"/>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99798.7293C3D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1685925</xdr:colOff>
      <xdr:row>3</xdr:row>
      <xdr:rowOff>95250</xdr:rowOff>
    </xdr:to>
    <xdr:pic>
      <xdr:nvPicPr>
        <xdr:cNvPr id="3" name="Picture 4">
          <a:extLst>
            <a:ext uri="{FF2B5EF4-FFF2-40B4-BE49-F238E27FC236}">
              <a16:creationId xmlns:a16="http://schemas.microsoft.com/office/drawing/2014/main" id="{018A4109-0453-78C0-D0C0-9EF05F3F3843}"/>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68592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5"/>
  <sheetViews>
    <sheetView showGridLines="0" tabSelected="1" zoomScale="80" zoomScaleNormal="80" zoomScaleSheetLayoutView="85" workbookViewId="0">
      <selection activeCell="E51" sqref="E51"/>
    </sheetView>
  </sheetViews>
  <sheetFormatPr defaultColWidth="9.140625" defaultRowHeight="12.75"/>
  <cols>
    <col min="1" max="1" width="25.5703125" style="1" customWidth="1" collapsed="1"/>
    <col min="2" max="2" width="16.28515625" style="1" customWidth="1" collapsed="1"/>
    <col min="3" max="3" width="28.5703125" style="1" customWidth="1" collapsed="1"/>
    <col min="4" max="4" width="13" style="1" customWidth="1" collapsed="1"/>
    <col min="5" max="5" width="15.42578125" style="1" customWidth="1" collapsed="1"/>
    <col min="6" max="6" width="16.140625" style="1" customWidth="1" collapsed="1"/>
    <col min="7" max="7" width="12.5703125" style="1" customWidth="1" collapsed="1"/>
    <col min="8" max="8" width="17.28515625" style="1" customWidth="1" collapsed="1"/>
    <col min="9" max="9" width="12.7109375" style="1" customWidth="1" collapsed="1"/>
    <col min="10" max="10" width="16" style="1" customWidth="1" collapsed="1"/>
    <col min="11" max="11" width="2.85546875" style="1" hidden="1" customWidth="1" collapsed="1"/>
    <col min="12" max="12" width="9.140625" style="1" collapsed="1"/>
    <col min="13" max="13" width="19.5703125" style="1" bestFit="1" customWidth="1" collapsed="1"/>
    <col min="14" max="14" width="13.85546875" style="1" bestFit="1" customWidth="1" collapsed="1"/>
    <col min="15" max="16384" width="9.140625" style="1" collapsed="1"/>
  </cols>
  <sheetData>
    <row r="1" spans="1:15" ht="15">
      <c r="A1"/>
    </row>
    <row r="2" spans="1:15">
      <c r="B2" s="2"/>
      <c r="C2" s="4" t="s">
        <v>0</v>
      </c>
      <c r="D2" s="2"/>
      <c r="E2" s="2"/>
      <c r="F2" s="2"/>
      <c r="G2" s="2"/>
      <c r="H2" s="2"/>
      <c r="I2" s="3"/>
      <c r="J2" s="3"/>
      <c r="K2" s="3"/>
      <c r="L2" s="3"/>
    </row>
    <row r="3" spans="1:15" ht="6" customHeight="1"/>
    <row r="4" spans="1:15">
      <c r="B4" s="4"/>
      <c r="C4" s="4" t="s">
        <v>1</v>
      </c>
      <c r="D4" s="4"/>
      <c r="E4" s="4"/>
      <c r="F4" s="4"/>
      <c r="G4" s="4"/>
      <c r="H4" s="4"/>
      <c r="I4" s="3"/>
      <c r="J4" s="3"/>
      <c r="K4" s="3"/>
      <c r="L4" s="3"/>
    </row>
    <row r="7" spans="1:15">
      <c r="A7" s="5" t="s">
        <v>2</v>
      </c>
      <c r="C7" s="6"/>
      <c r="D7" s="7"/>
      <c r="E7" s="8"/>
      <c r="F7" s="8"/>
      <c r="I7" s="9"/>
      <c r="J7" s="10"/>
      <c r="K7" s="10"/>
      <c r="L7" s="10"/>
      <c r="M7" s="10"/>
      <c r="N7" s="10"/>
      <c r="O7" s="10"/>
    </row>
    <row r="8" spans="1:15">
      <c r="A8" s="5" t="s">
        <v>3</v>
      </c>
      <c r="C8" s="11"/>
      <c r="D8" s="12"/>
      <c r="E8" s="12"/>
      <c r="F8" s="12"/>
    </row>
    <row r="11" spans="1:15" ht="27.75" customHeight="1">
      <c r="A11" s="13" t="s">
        <v>4</v>
      </c>
      <c r="B11" s="14"/>
      <c r="C11" s="15" t="s">
        <v>5</v>
      </c>
      <c r="D11" s="16"/>
      <c r="E11" s="17" t="s">
        <v>6</v>
      </c>
      <c r="F11" s="18"/>
    </row>
    <row r="12" spans="1:15">
      <c r="A12" s="19"/>
      <c r="B12" s="20"/>
      <c r="C12" s="21"/>
      <c r="D12" s="22"/>
      <c r="J12" s="23"/>
      <c r="K12" s="24"/>
    </row>
    <row r="13" spans="1:15">
      <c r="A13" s="25" t="s">
        <v>7</v>
      </c>
      <c r="B13" s="26"/>
      <c r="C13" s="27"/>
      <c r="D13" s="5"/>
    </row>
    <row r="14" spans="1:15">
      <c r="A14" s="28" t="s">
        <v>8</v>
      </c>
      <c r="B14" s="29"/>
      <c r="C14" s="30"/>
      <c r="D14" s="31"/>
    </row>
    <row r="15" spans="1:15">
      <c r="A15" s="28" t="s">
        <v>9</v>
      </c>
      <c r="B15" s="29"/>
      <c r="C15" s="32"/>
      <c r="D15" s="31"/>
    </row>
    <row r="16" spans="1:15">
      <c r="A16" s="28" t="s">
        <v>10</v>
      </c>
      <c r="B16" s="29"/>
      <c r="C16" s="32"/>
      <c r="D16" s="31"/>
    </row>
    <row r="17" spans="1:6">
      <c r="A17" s="28" t="s">
        <v>11</v>
      </c>
      <c r="B17" s="29"/>
      <c r="C17" s="32"/>
      <c r="D17" s="31"/>
    </row>
    <row r="18" spans="1:6">
      <c r="A18" s="28" t="s">
        <v>12</v>
      </c>
      <c r="B18" s="29"/>
      <c r="C18" s="32"/>
      <c r="D18" s="31"/>
    </row>
    <row r="19" spans="1:6">
      <c r="A19" s="28" t="s">
        <v>13</v>
      </c>
      <c r="B19" s="29"/>
      <c r="C19" s="32"/>
      <c r="D19" s="31"/>
    </row>
    <row r="20" spans="1:6">
      <c r="E20" s="33" t="s">
        <v>14</v>
      </c>
      <c r="F20" s="33"/>
    </row>
    <row r="21" spans="1:6">
      <c r="A21" s="25" t="s">
        <v>15</v>
      </c>
      <c r="B21" s="26"/>
      <c r="C21" s="34"/>
      <c r="D21" s="5"/>
      <c r="E21" s="35" t="s">
        <v>16</v>
      </c>
      <c r="F21" s="36"/>
    </row>
    <row r="22" spans="1:6">
      <c r="A22" s="37" t="s">
        <v>17</v>
      </c>
      <c r="B22" s="14"/>
      <c r="C22" s="38"/>
      <c r="D22" s="39"/>
      <c r="E22" s="35" t="s">
        <v>18</v>
      </c>
      <c r="F22" s="36"/>
    </row>
    <row r="23" spans="1:6">
      <c r="A23" s="37" t="s">
        <v>19</v>
      </c>
      <c r="B23" s="14"/>
      <c r="C23" s="38"/>
      <c r="D23" s="39"/>
      <c r="E23" s="35" t="s">
        <v>20</v>
      </c>
      <c r="F23" s="36"/>
    </row>
    <row r="24" spans="1:6">
      <c r="A24" s="37" t="s">
        <v>21</v>
      </c>
      <c r="B24" s="14"/>
      <c r="C24" s="38"/>
      <c r="D24" s="39"/>
      <c r="E24" s="35" t="s">
        <v>22</v>
      </c>
      <c r="F24" s="36"/>
    </row>
    <row r="25" spans="1:6">
      <c r="A25" s="37" t="s">
        <v>23</v>
      </c>
      <c r="B25" s="14"/>
      <c r="C25" s="38"/>
      <c r="D25" s="39"/>
      <c r="E25" s="39"/>
      <c r="F25" s="39"/>
    </row>
    <row r="26" spans="1:6">
      <c r="A26" s="37" t="s">
        <v>24</v>
      </c>
      <c r="B26" s="14"/>
      <c r="C26" s="38"/>
      <c r="D26" s="39"/>
      <c r="E26" s="39"/>
      <c r="F26" s="39"/>
    </row>
    <row r="27" spans="1:6">
      <c r="A27" s="37" t="s">
        <v>25</v>
      </c>
      <c r="B27" s="14"/>
      <c r="C27" s="38"/>
      <c r="D27" s="39"/>
      <c r="E27" s="39"/>
      <c r="F27" s="39"/>
    </row>
    <row r="28" spans="1:6">
      <c r="A28" s="37" t="s">
        <v>26</v>
      </c>
      <c r="B28" s="14"/>
      <c r="C28" s="38"/>
      <c r="D28" s="39"/>
      <c r="E28" s="39"/>
      <c r="F28" s="39"/>
    </row>
    <row r="29" spans="1:6">
      <c r="A29" s="37" t="s">
        <v>27</v>
      </c>
      <c r="B29" s="14"/>
      <c r="C29" s="38"/>
      <c r="D29" s="39"/>
      <c r="E29" s="39"/>
      <c r="F29" s="39"/>
    </row>
    <row r="30" spans="1:6">
      <c r="A30" s="37" t="s">
        <v>28</v>
      </c>
      <c r="B30" s="14"/>
      <c r="C30" s="38"/>
      <c r="D30" s="39"/>
      <c r="E30" s="39"/>
      <c r="F30" s="39"/>
    </row>
    <row r="31" spans="1:6">
      <c r="A31" s="37" t="s">
        <v>29</v>
      </c>
      <c r="B31" s="14"/>
      <c r="C31" s="38"/>
      <c r="D31" s="39"/>
      <c r="E31" s="39"/>
      <c r="F31" s="39"/>
    </row>
    <row r="32" spans="1:6">
      <c r="A32" s="37" t="s">
        <v>30</v>
      </c>
      <c r="B32" s="14"/>
      <c r="C32" s="38"/>
      <c r="D32" s="39"/>
      <c r="E32" s="39"/>
      <c r="F32" s="39"/>
    </row>
    <row r="33" spans="1:9">
      <c r="A33" s="37" t="s">
        <v>10</v>
      </c>
      <c r="B33" s="14"/>
      <c r="C33" s="38"/>
      <c r="D33" s="39"/>
      <c r="E33" s="39"/>
      <c r="F33" s="39"/>
    </row>
    <row r="34" spans="1:9">
      <c r="A34" s="37" t="s">
        <v>13</v>
      </c>
      <c r="B34" s="14"/>
      <c r="C34" s="38"/>
      <c r="D34" s="39"/>
      <c r="E34" s="39"/>
      <c r="F34" s="39"/>
    </row>
    <row r="37" spans="1:9">
      <c r="A37" s="25" t="s">
        <v>31</v>
      </c>
      <c r="B37" s="26"/>
      <c r="C37" s="27"/>
      <c r="D37" s="5"/>
      <c r="E37" s="5"/>
      <c r="F37" s="5"/>
    </row>
    <row r="38" spans="1:9">
      <c r="A38" s="37" t="s">
        <v>32</v>
      </c>
      <c r="B38" s="40"/>
      <c r="C38" s="38"/>
      <c r="D38" s="39"/>
      <c r="E38" s="39"/>
      <c r="F38" s="39"/>
    </row>
    <row r="39" spans="1:9">
      <c r="A39" s="37" t="s">
        <v>33</v>
      </c>
      <c r="B39" s="40"/>
      <c r="C39" s="38"/>
      <c r="D39" s="39"/>
      <c r="E39" s="39"/>
      <c r="F39" s="39"/>
    </row>
    <row r="40" spans="1:9">
      <c r="A40" s="37" t="s">
        <v>34</v>
      </c>
      <c r="B40" s="40"/>
      <c r="C40" s="38"/>
      <c r="D40" s="39"/>
      <c r="E40" s="39"/>
      <c r="F40" s="39"/>
    </row>
    <row r="41" spans="1:9">
      <c r="A41" s="37" t="s">
        <v>13</v>
      </c>
      <c r="B41" s="40"/>
      <c r="C41" s="38"/>
      <c r="D41" s="39"/>
      <c r="E41" s="39"/>
      <c r="F41" s="39"/>
    </row>
    <row r="44" spans="1:9">
      <c r="A44" s="41" t="s">
        <v>35</v>
      </c>
      <c r="B44" s="41"/>
      <c r="C44" s="42"/>
      <c r="D44" s="5"/>
      <c r="E44" s="5"/>
    </row>
    <row r="45" spans="1:9">
      <c r="A45" s="37" t="s">
        <v>36</v>
      </c>
      <c r="B45" s="40"/>
      <c r="C45" s="43"/>
      <c r="D45" s="44"/>
      <c r="F45" s="45"/>
    </row>
    <row r="46" spans="1:9">
      <c r="A46" s="37" t="s">
        <v>37</v>
      </c>
      <c r="B46" s="40"/>
      <c r="C46" s="43"/>
      <c r="D46" s="44"/>
    </row>
    <row r="47" spans="1:9">
      <c r="A47" s="37" t="s">
        <v>38</v>
      </c>
      <c r="B47" s="40"/>
      <c r="C47" s="46">
        <f>+C45*C46</f>
        <v>0</v>
      </c>
      <c r="D47" s="47"/>
    </row>
    <row r="48" spans="1:9">
      <c r="A48" s="37" t="s">
        <v>39</v>
      </c>
      <c r="B48" s="40"/>
      <c r="C48" s="43"/>
      <c r="D48" s="48"/>
      <c r="H48" s="49"/>
      <c r="I48" s="49"/>
    </row>
    <row r="49" spans="1:9">
      <c r="A49" s="37" t="s">
        <v>40</v>
      </c>
      <c r="B49" s="40"/>
      <c r="C49" s="43">
        <v>0</v>
      </c>
      <c r="D49" s="48"/>
    </row>
    <row r="50" spans="1:9" ht="13.5" customHeight="1">
      <c r="A50" s="37" t="s">
        <v>41</v>
      </c>
      <c r="B50" s="40"/>
      <c r="C50" s="46">
        <f>+C47-C48-C49</f>
        <v>0</v>
      </c>
      <c r="D50" s="47"/>
      <c r="H50" s="50"/>
      <c r="I50" s="51"/>
    </row>
    <row r="51" spans="1:9" ht="13.5" customHeight="1">
      <c r="A51" s="37" t="s">
        <v>42</v>
      </c>
      <c r="B51" s="40"/>
      <c r="C51" s="43"/>
      <c r="D51" s="52"/>
      <c r="E51" s="53" t="str">
        <f>IF(AND($C$51=G94,$C$47&gt;999999),"Error!! Select the correct Type of Issue","")</f>
        <v/>
      </c>
    </row>
    <row r="52" spans="1:9">
      <c r="A52" s="37" t="s">
        <v>43</v>
      </c>
      <c r="B52" s="40"/>
      <c r="C52" s="54"/>
      <c r="D52" s="55"/>
      <c r="H52" s="50"/>
      <c r="I52" s="50"/>
    </row>
    <row r="53" spans="1:9">
      <c r="A53" s="37" t="s">
        <v>44</v>
      </c>
      <c r="B53" s="40"/>
      <c r="C53" s="56"/>
      <c r="D53" s="57"/>
      <c r="E53" s="1" t="str">
        <f>IF(AND($C$52=$A$94,C53&lt;&gt;1),"Error!! Incorrect exchange rate",IF(AND($C$52&lt;&gt;$A$94,C53=1),"Error!! Incorrect exchange rate",""))</f>
        <v/>
      </c>
    </row>
    <row r="55" spans="1:9">
      <c r="A55" s="25" t="s">
        <v>45</v>
      </c>
      <c r="B55" s="26"/>
      <c r="C55" s="27"/>
      <c r="D55" s="5"/>
      <c r="E55" s="5"/>
      <c r="F55" s="5"/>
    </row>
    <row r="56" spans="1:9">
      <c r="A56" s="37" t="s">
        <v>46</v>
      </c>
      <c r="B56" s="14"/>
      <c r="C56" s="38"/>
      <c r="D56" s="39"/>
      <c r="E56" s="39"/>
      <c r="F56" s="39"/>
    </row>
    <row r="57" spans="1:9">
      <c r="A57" s="37" t="s">
        <v>47</v>
      </c>
      <c r="B57" s="14"/>
      <c r="C57" s="38"/>
      <c r="D57" s="39"/>
      <c r="E57" s="39"/>
      <c r="F57" s="39"/>
    </row>
    <row r="60" spans="1:9">
      <c r="A60" s="25" t="s">
        <v>48</v>
      </c>
      <c r="B60" s="26"/>
      <c r="C60" s="27"/>
      <c r="D60" s="5"/>
      <c r="E60" s="5"/>
      <c r="F60" s="5"/>
    </row>
    <row r="61" spans="1:9">
      <c r="A61" s="37" t="s">
        <v>49</v>
      </c>
      <c r="B61" s="14"/>
      <c r="C61" s="58"/>
      <c r="D61" s="59"/>
      <c r="E61" s="59"/>
      <c r="F61" s="59"/>
    </row>
    <row r="62" spans="1:9">
      <c r="A62" s="37" t="s">
        <v>50</v>
      </c>
      <c r="B62" s="14"/>
      <c r="C62" s="58"/>
      <c r="D62" s="59"/>
      <c r="E62" s="59"/>
      <c r="F62" s="59"/>
    </row>
    <row r="63" spans="1:9">
      <c r="A63" s="37" t="s">
        <v>51</v>
      </c>
      <c r="B63" s="14"/>
      <c r="C63" s="58"/>
      <c r="D63" s="59"/>
      <c r="E63" s="59"/>
      <c r="F63" s="59"/>
    </row>
    <row r="66" spans="1:14">
      <c r="A66" s="60" t="s">
        <v>52</v>
      </c>
      <c r="B66" s="29" t="s">
        <v>53</v>
      </c>
      <c r="C66" s="61" t="s">
        <v>53</v>
      </c>
      <c r="D66" s="8"/>
      <c r="E66" s="8"/>
      <c r="F66" s="8"/>
    </row>
    <row r="67" spans="1:14">
      <c r="A67" s="60" t="s">
        <v>54</v>
      </c>
      <c r="B67" s="29" t="s">
        <v>53</v>
      </c>
      <c r="C67" s="61"/>
      <c r="D67" s="8"/>
      <c r="E67" s="8"/>
      <c r="F67" s="8"/>
    </row>
    <row r="68" spans="1:14">
      <c r="A68" s="60" t="s">
        <v>55</v>
      </c>
      <c r="B68" s="29" t="s">
        <v>53</v>
      </c>
      <c r="C68" s="62"/>
      <c r="D68" s="12"/>
      <c r="E68" s="12"/>
      <c r="F68" s="12"/>
    </row>
    <row r="72" spans="1:14">
      <c r="A72" s="63" t="s">
        <v>56</v>
      </c>
      <c r="B72" s="63"/>
      <c r="C72" s="63"/>
      <c r="D72" s="63"/>
      <c r="E72" s="63"/>
      <c r="F72" s="63"/>
      <c r="G72" s="63"/>
      <c r="H72" s="63"/>
    </row>
    <row r="73" spans="1:14" s="66" customFormat="1" ht="114" customHeight="1">
      <c r="A73" s="64" t="s">
        <v>57</v>
      </c>
      <c r="B73" s="64" t="s">
        <v>58</v>
      </c>
      <c r="C73" s="64" t="s">
        <v>59</v>
      </c>
      <c r="D73" s="64" t="s">
        <v>60</v>
      </c>
      <c r="E73" s="64" t="s">
        <v>61</v>
      </c>
      <c r="F73" s="64" t="s">
        <v>62</v>
      </c>
      <c r="G73" s="64" t="s">
        <v>63</v>
      </c>
      <c r="H73" s="64" t="s">
        <v>64</v>
      </c>
      <c r="I73" s="64" t="s">
        <v>65</v>
      </c>
      <c r="J73" s="64" t="s">
        <v>66</v>
      </c>
      <c r="K73" s="65" t="s">
        <v>67</v>
      </c>
      <c r="M73" s="67"/>
    </row>
    <row r="74" spans="1:14" s="73" customFormat="1" ht="28.5" customHeight="1">
      <c r="A74" s="68" t="str">
        <f>IF(ISBLANK($C$51),"",$C$51)</f>
        <v/>
      </c>
      <c r="B74" s="69" t="s">
        <v>68</v>
      </c>
      <c r="C74" s="69">
        <f>+$C$47*$C$53</f>
        <v>0</v>
      </c>
      <c r="D74" s="68">
        <f>IF($A$74=$G$94,0,IF($A$74=$G$95,1%/100,IF($A$74=$G$96,1%/200,IF($A$74=$G$97,1%/300,IF($A$74=$G$98,1%/300,IF($A$74=$G$99,1%/200,IF($A$74=$G$100,1%/200,IF($A$74=$G$101,1%/300,0))))))))</f>
        <v>0</v>
      </c>
      <c r="E74" s="70">
        <f>IF($C$74&gt;=1000000,$C$74*$D$74,0)</f>
        <v>0</v>
      </c>
      <c r="F74" s="71">
        <f>(-$C$48*$D$74)*$C$53</f>
        <v>0</v>
      </c>
      <c r="G74" s="71">
        <f>(-$C$49*$D$74)*$C$53</f>
        <v>0</v>
      </c>
      <c r="H74" s="70">
        <f>+$E$74+$F$74+$G$74</f>
        <v>0</v>
      </c>
      <c r="I74" s="70">
        <f>$J$74-$H$74</f>
        <v>0</v>
      </c>
      <c r="J74" s="70">
        <f>IF(ISBLANK($F$11),$H$74,MIN($H$74,($C$74*$F$11*2.5%)))</f>
        <v>0</v>
      </c>
      <c r="K74" s="72">
        <f>IFERROR(+$J$74*$C$53,0)</f>
        <v>0</v>
      </c>
      <c r="M74" s="74"/>
      <c r="N74" s="75"/>
    </row>
    <row r="75" spans="1:14" s="73" customFormat="1" ht="28.5" customHeight="1">
      <c r="A75" s="68" t="str">
        <f>IF(ISBLANK($C$51),"",$C$51)</f>
        <v/>
      </c>
      <c r="B75" s="69" t="s">
        <v>69</v>
      </c>
      <c r="C75" s="69">
        <f>IF($C$52=$A$94,0,$C$47)</f>
        <v>0</v>
      </c>
      <c r="D75" s="76">
        <f>IF($C$52=$A$94,"0",IF($A$75=$G$94,0,IF($A$75=$G$95,1%/100,IF($A$75=$G$96,1%/200,IF($A$75=$G$97,1%/300,IF($A$75=$G$98,1%/300,IF($A$75=$G$99,1%/200,IF($A$75=$G$100,1%/200,IF($A$75=$G$101,1%/300,0)))))))))</f>
        <v>0</v>
      </c>
      <c r="E75" s="70">
        <f>IF($C$75&gt;=1000000,$C$75*$D$75,0)</f>
        <v>0</v>
      </c>
      <c r="F75" s="71">
        <f>-$C$48*$D$75</f>
        <v>0</v>
      </c>
      <c r="G75" s="71">
        <f>-$C$49*$D$75</f>
        <v>0</v>
      </c>
      <c r="H75" s="70">
        <f>+$E$75+$F$75+$G$75</f>
        <v>0</v>
      </c>
      <c r="I75" s="70">
        <f>$J$75-$H$75</f>
        <v>0</v>
      </c>
      <c r="J75" s="70">
        <f>IF(ISBLANK($F$11),$H$75,MIN($H$75,($C$50*$F$11*2.5%)))</f>
        <v>0</v>
      </c>
      <c r="K75" s="72">
        <f>IFERROR(+$J$75*$C$53,0)</f>
        <v>0</v>
      </c>
      <c r="M75" s="77"/>
    </row>
    <row r="76" spans="1:14">
      <c r="C76" s="78"/>
      <c r="D76" s="78"/>
      <c r="E76" s="78"/>
      <c r="F76" s="78"/>
      <c r="G76" s="78"/>
      <c r="H76" s="78"/>
      <c r="J76" s="78"/>
    </row>
    <row r="77" spans="1:14">
      <c r="A77" s="79" t="s">
        <v>1</v>
      </c>
      <c r="B77" s="80"/>
      <c r="C77" s="80"/>
      <c r="D77" s="80"/>
      <c r="E77" s="80"/>
      <c r="F77" s="80"/>
      <c r="G77" s="80"/>
      <c r="H77" s="80"/>
      <c r="I77" s="80"/>
      <c r="J77" s="80"/>
    </row>
    <row r="78" spans="1:14">
      <c r="A78" s="79" t="s">
        <v>70</v>
      </c>
      <c r="B78" s="80"/>
      <c r="C78" s="80"/>
      <c r="D78" s="80"/>
      <c r="E78" s="80"/>
      <c r="F78" s="80"/>
      <c r="G78" s="80"/>
      <c r="H78" s="80"/>
      <c r="I78" s="80"/>
      <c r="J78" s="80"/>
    </row>
    <row r="79" spans="1:14">
      <c r="A79" s="81" t="s">
        <v>71</v>
      </c>
      <c r="B79" s="81"/>
      <c r="C79" s="81"/>
      <c r="D79" s="81"/>
      <c r="E79" s="81"/>
      <c r="F79" s="81"/>
      <c r="G79" s="81"/>
      <c r="H79" s="81"/>
      <c r="I79" s="81"/>
      <c r="J79" s="81"/>
    </row>
    <row r="80" spans="1:14">
      <c r="A80" s="81" t="s">
        <v>72</v>
      </c>
      <c r="B80" s="81"/>
      <c r="C80" s="81"/>
      <c r="D80" s="81"/>
      <c r="E80" s="81"/>
      <c r="F80" s="81"/>
      <c r="G80" s="81"/>
      <c r="H80" s="81"/>
      <c r="I80" s="81"/>
      <c r="J80" s="81"/>
    </row>
    <row r="81" spans="1:10">
      <c r="A81" s="81"/>
      <c r="B81" s="81"/>
      <c r="C81" s="81"/>
      <c r="D81" s="81"/>
      <c r="E81" s="81"/>
      <c r="F81" s="81"/>
      <c r="G81" s="81"/>
      <c r="H81" s="81"/>
      <c r="I81" s="81"/>
      <c r="J81" s="81"/>
    </row>
    <row r="82" spans="1:10">
      <c r="A82" s="81" t="s">
        <v>73</v>
      </c>
      <c r="B82" s="81"/>
      <c r="C82" s="81"/>
      <c r="D82" s="81"/>
      <c r="E82" s="81"/>
      <c r="F82" s="81"/>
      <c r="G82" s="81"/>
      <c r="H82" s="81"/>
      <c r="I82" s="81"/>
      <c r="J82" s="81"/>
    </row>
    <row r="83" spans="1:10">
      <c r="A83" s="81" t="s">
        <v>74</v>
      </c>
      <c r="B83" s="81"/>
      <c r="C83" s="81"/>
      <c r="D83" s="81"/>
      <c r="E83" s="81"/>
      <c r="F83" s="81"/>
      <c r="G83" s="81"/>
      <c r="H83" s="81"/>
      <c r="I83" s="81"/>
      <c r="J83" s="81"/>
    </row>
    <row r="84" spans="1:10">
      <c r="A84" s="81"/>
      <c r="B84" s="81"/>
      <c r="C84" s="81"/>
      <c r="D84" s="81"/>
      <c r="E84" s="81"/>
      <c r="F84" s="81"/>
      <c r="G84" s="81"/>
      <c r="H84" s="81"/>
      <c r="I84" s="81"/>
      <c r="J84" s="81"/>
    </row>
    <row r="85" spans="1:10">
      <c r="A85" s="81" t="s">
        <v>75</v>
      </c>
      <c r="B85" s="81"/>
      <c r="C85" s="81"/>
      <c r="D85" s="81"/>
      <c r="E85" s="81"/>
      <c r="F85" s="81"/>
      <c r="G85" s="81"/>
      <c r="H85" s="81"/>
      <c r="I85" s="81"/>
      <c r="J85" s="81"/>
    </row>
    <row r="86" spans="1:10">
      <c r="A86" s="81" t="s">
        <v>76</v>
      </c>
      <c r="B86" s="81"/>
      <c r="C86" s="81"/>
      <c r="D86" s="81"/>
      <c r="E86" s="81"/>
      <c r="F86" s="81"/>
      <c r="G86" s="81"/>
      <c r="H86" s="81"/>
      <c r="I86" s="81"/>
      <c r="J86" s="81"/>
    </row>
    <row r="87" spans="1:10">
      <c r="A87" s="81"/>
      <c r="B87" s="81"/>
      <c r="C87" s="81"/>
      <c r="D87" s="81"/>
      <c r="E87" s="81"/>
      <c r="F87" s="81"/>
      <c r="G87" s="81"/>
      <c r="H87" s="81"/>
      <c r="I87" s="81"/>
      <c r="J87" s="81"/>
    </row>
    <row r="88" spans="1:10">
      <c r="A88" s="81" t="s">
        <v>77</v>
      </c>
      <c r="B88" s="81"/>
      <c r="C88" s="81"/>
      <c r="D88" s="81"/>
      <c r="E88" s="81"/>
      <c r="F88" s="81"/>
      <c r="G88" s="81"/>
      <c r="H88" s="81"/>
      <c r="I88" s="81"/>
      <c r="J88" s="81"/>
    </row>
    <row r="89" spans="1:10">
      <c r="A89" s="81" t="s">
        <v>78</v>
      </c>
      <c r="B89" s="81"/>
      <c r="C89" s="81"/>
      <c r="D89" s="81"/>
      <c r="E89" s="81"/>
      <c r="F89" s="81"/>
      <c r="G89" s="81"/>
      <c r="H89" s="81"/>
      <c r="I89" s="81"/>
      <c r="J89" s="81"/>
    </row>
    <row r="90" spans="1:10">
      <c r="A90" s="81"/>
      <c r="B90" s="81"/>
      <c r="C90" s="81"/>
      <c r="D90" s="81"/>
      <c r="E90" s="81"/>
      <c r="F90" s="81"/>
      <c r="G90" s="81"/>
      <c r="H90" s="81"/>
      <c r="I90" s="81"/>
      <c r="J90" s="81"/>
    </row>
    <row r="91" spans="1:10">
      <c r="A91" s="81" t="s">
        <v>79</v>
      </c>
      <c r="B91" s="81"/>
      <c r="C91" s="81"/>
      <c r="D91" s="81"/>
      <c r="E91" s="81" t="s">
        <v>80</v>
      </c>
      <c r="F91" s="81"/>
      <c r="G91" s="81"/>
      <c r="H91" s="81"/>
      <c r="I91" s="81"/>
      <c r="J91" s="81"/>
    </row>
    <row r="92" spans="1:10">
      <c r="A92" s="80"/>
      <c r="B92" s="80"/>
      <c r="C92" s="80"/>
      <c r="D92" s="80"/>
      <c r="E92" s="80"/>
      <c r="F92" s="80"/>
      <c r="G92" s="80"/>
      <c r="H92" s="80"/>
      <c r="I92" s="80"/>
      <c r="J92" s="80"/>
    </row>
    <row r="93" spans="1:10">
      <c r="A93" s="82" t="s">
        <v>81</v>
      </c>
      <c r="B93" s="79" t="s">
        <v>82</v>
      </c>
      <c r="C93" s="80"/>
      <c r="D93" s="80"/>
      <c r="E93" s="82" t="s">
        <v>83</v>
      </c>
      <c r="F93" s="80"/>
      <c r="G93" s="82" t="s">
        <v>84</v>
      </c>
      <c r="H93" s="80"/>
      <c r="J93" s="80"/>
    </row>
    <row r="94" spans="1:10">
      <c r="A94" s="81" t="s">
        <v>68</v>
      </c>
      <c r="B94" s="80" t="s">
        <v>85</v>
      </c>
      <c r="C94" s="80"/>
      <c r="D94" s="83" t="s">
        <v>85</v>
      </c>
      <c r="E94" s="80" t="s">
        <v>86</v>
      </c>
      <c r="F94" s="80"/>
      <c r="G94" s="80" t="s">
        <v>87</v>
      </c>
      <c r="H94" s="80"/>
      <c r="J94" s="80"/>
    </row>
    <row r="95" spans="1:10">
      <c r="A95" s="81" t="s">
        <v>69</v>
      </c>
      <c r="B95" s="80" t="s">
        <v>88</v>
      </c>
      <c r="C95" s="80"/>
      <c r="D95" s="83" t="s">
        <v>89</v>
      </c>
      <c r="E95" s="80" t="s">
        <v>90</v>
      </c>
      <c r="F95" s="80"/>
      <c r="G95" s="80" t="s">
        <v>91</v>
      </c>
      <c r="H95" s="80"/>
      <c r="J95" s="80"/>
    </row>
    <row r="96" spans="1:10">
      <c r="A96" s="81" t="s">
        <v>92</v>
      </c>
      <c r="B96" s="80" t="s">
        <v>89</v>
      </c>
      <c r="C96" s="80"/>
      <c r="D96" s="83" t="s">
        <v>93</v>
      </c>
      <c r="E96" s="80" t="s">
        <v>94</v>
      </c>
      <c r="F96" s="80"/>
      <c r="G96" s="80" t="s">
        <v>95</v>
      </c>
      <c r="H96" s="80"/>
      <c r="J96" s="80"/>
    </row>
    <row r="97" spans="1:10">
      <c r="A97" s="81" t="s">
        <v>96</v>
      </c>
      <c r="B97" s="80" t="s">
        <v>93</v>
      </c>
      <c r="C97" s="80"/>
      <c r="D97" s="83" t="s">
        <v>97</v>
      </c>
      <c r="E97" s="80"/>
      <c r="F97" s="80"/>
      <c r="G97" s="80" t="s">
        <v>98</v>
      </c>
      <c r="H97" s="80"/>
      <c r="I97" s="80"/>
      <c r="J97" s="80"/>
    </row>
    <row r="98" spans="1:10">
      <c r="A98" s="81" t="s">
        <v>99</v>
      </c>
      <c r="B98" s="80" t="s">
        <v>97</v>
      </c>
      <c r="C98" s="80"/>
      <c r="D98" s="83" t="s">
        <v>100</v>
      </c>
      <c r="E98" s="80"/>
      <c r="F98" s="80"/>
      <c r="G98" s="80" t="s">
        <v>101</v>
      </c>
      <c r="H98" s="80"/>
      <c r="I98" s="80"/>
      <c r="J98" s="80"/>
    </row>
    <row r="99" spans="1:10">
      <c r="A99" s="81" t="s">
        <v>102</v>
      </c>
      <c r="B99" s="80" t="s">
        <v>103</v>
      </c>
      <c r="C99" s="80"/>
      <c r="D99" s="83" t="s">
        <v>104</v>
      </c>
      <c r="E99" s="80"/>
      <c r="F99" s="80"/>
      <c r="G99" s="80" t="s">
        <v>105</v>
      </c>
      <c r="H99" s="80"/>
      <c r="I99" s="80"/>
      <c r="J99" s="80"/>
    </row>
    <row r="100" spans="1:10">
      <c r="A100" s="81" t="s">
        <v>106</v>
      </c>
      <c r="B100" s="80" t="s">
        <v>100</v>
      </c>
      <c r="C100" s="80"/>
      <c r="D100" s="83" t="s">
        <v>107</v>
      </c>
      <c r="E100" s="80"/>
      <c r="F100" s="80"/>
      <c r="G100" s="80" t="s">
        <v>108</v>
      </c>
      <c r="H100" s="80"/>
      <c r="I100" s="80"/>
      <c r="J100" s="80"/>
    </row>
    <row r="101" spans="1:10">
      <c r="A101" s="81" t="s">
        <v>109</v>
      </c>
      <c r="B101" s="80" t="s">
        <v>104</v>
      </c>
      <c r="C101" s="80"/>
      <c r="D101" s="83" t="s">
        <v>110</v>
      </c>
      <c r="E101" s="80"/>
      <c r="F101" s="80"/>
      <c r="G101" s="80" t="s">
        <v>111</v>
      </c>
      <c r="H101" s="80"/>
      <c r="I101" s="80"/>
      <c r="J101" s="80"/>
    </row>
    <row r="102" spans="1:10">
      <c r="A102" s="81" t="s">
        <v>109</v>
      </c>
      <c r="B102" s="80" t="s">
        <v>112</v>
      </c>
      <c r="C102" s="80"/>
      <c r="D102" s="83" t="s">
        <v>113</v>
      </c>
      <c r="E102" s="80"/>
      <c r="F102" s="80"/>
      <c r="G102" s="80"/>
      <c r="H102" s="80"/>
      <c r="I102" s="80"/>
      <c r="J102" s="80"/>
    </row>
    <row r="103" spans="1:10">
      <c r="A103" s="82" t="s">
        <v>114</v>
      </c>
      <c r="B103" s="80" t="s">
        <v>107</v>
      </c>
      <c r="C103" s="80"/>
      <c r="D103" s="83" t="s">
        <v>115</v>
      </c>
      <c r="E103" s="80"/>
      <c r="F103" s="80"/>
      <c r="G103" s="80"/>
      <c r="H103" s="80"/>
      <c r="I103" s="80"/>
      <c r="J103" s="80"/>
    </row>
    <row r="104" spans="1:10">
      <c r="A104" s="81" t="s">
        <v>116</v>
      </c>
      <c r="B104" s="80" t="s">
        <v>110</v>
      </c>
      <c r="C104" s="80"/>
      <c r="D104" s="83" t="s">
        <v>117</v>
      </c>
      <c r="E104" s="80"/>
      <c r="F104" s="80"/>
      <c r="G104" s="80"/>
      <c r="H104" s="80"/>
      <c r="I104" s="80"/>
      <c r="J104" s="80"/>
    </row>
    <row r="105" spans="1:10">
      <c r="A105" s="81" t="s">
        <v>118</v>
      </c>
      <c r="B105" s="80" t="s">
        <v>119</v>
      </c>
      <c r="C105" s="80"/>
      <c r="D105" s="83" t="s">
        <v>120</v>
      </c>
      <c r="E105" s="80"/>
      <c r="F105" s="80"/>
      <c r="G105" s="80"/>
      <c r="H105" s="80"/>
      <c r="I105" s="80"/>
      <c r="J105" s="80"/>
    </row>
    <row r="106" spans="1:10">
      <c r="A106" s="81" t="s">
        <v>121</v>
      </c>
      <c r="B106" s="80" t="s">
        <v>113</v>
      </c>
      <c r="C106" s="80"/>
      <c r="D106" s="83" t="s">
        <v>122</v>
      </c>
      <c r="E106" s="80"/>
      <c r="F106" s="80"/>
      <c r="G106" s="80"/>
      <c r="H106" s="80"/>
      <c r="I106" s="80"/>
      <c r="J106" s="80"/>
    </row>
    <row r="107" spans="1:10">
      <c r="A107" s="81" t="s">
        <v>123</v>
      </c>
      <c r="B107" s="80" t="s">
        <v>115</v>
      </c>
      <c r="C107" s="80"/>
      <c r="D107" s="83" t="s">
        <v>124</v>
      </c>
      <c r="E107" s="80"/>
      <c r="F107" s="80"/>
      <c r="G107" s="80"/>
      <c r="H107" s="80"/>
      <c r="I107" s="80"/>
      <c r="J107" s="80"/>
    </row>
    <row r="108" spans="1:10">
      <c r="A108" s="81" t="s">
        <v>125</v>
      </c>
      <c r="B108" s="80" t="s">
        <v>117</v>
      </c>
      <c r="C108" s="80"/>
      <c r="D108" s="80"/>
      <c r="E108" s="80"/>
      <c r="F108" s="80"/>
      <c r="G108" s="80"/>
      <c r="H108" s="80"/>
      <c r="I108" s="80"/>
      <c r="J108" s="80"/>
    </row>
    <row r="109" spans="1:10">
      <c r="A109" s="81" t="s">
        <v>126</v>
      </c>
      <c r="B109" s="80" t="s">
        <v>127</v>
      </c>
      <c r="C109" s="80"/>
      <c r="D109" s="80"/>
      <c r="E109" s="80"/>
      <c r="F109" s="80"/>
      <c r="G109" s="80"/>
      <c r="H109" s="80"/>
      <c r="I109" s="80"/>
      <c r="J109" s="80"/>
    </row>
    <row r="110" spans="1:10">
      <c r="A110" s="81" t="s">
        <v>128</v>
      </c>
      <c r="B110" s="80" t="s">
        <v>120</v>
      </c>
      <c r="C110" s="80"/>
      <c r="D110" s="80"/>
      <c r="E110" s="80"/>
      <c r="F110" s="80"/>
      <c r="G110" s="80"/>
      <c r="H110" s="80"/>
      <c r="I110" s="80"/>
      <c r="J110" s="80"/>
    </row>
    <row r="111" spans="1:10">
      <c r="A111" s="81" t="s">
        <v>129</v>
      </c>
      <c r="B111" s="80" t="s">
        <v>122</v>
      </c>
      <c r="C111" s="80"/>
      <c r="D111" s="80"/>
      <c r="E111" s="80"/>
      <c r="F111" s="80"/>
      <c r="G111" s="80"/>
      <c r="H111" s="80"/>
      <c r="I111" s="80"/>
      <c r="J111" s="80"/>
    </row>
    <row r="112" spans="1:10">
      <c r="A112" s="80" t="s">
        <v>130</v>
      </c>
      <c r="B112" s="80" t="s">
        <v>124</v>
      </c>
      <c r="C112" s="80"/>
      <c r="D112" s="80"/>
      <c r="E112" s="80"/>
      <c r="F112" s="80"/>
      <c r="G112" s="80"/>
      <c r="H112" s="80"/>
      <c r="I112" s="80"/>
      <c r="J112" s="80"/>
    </row>
    <row r="113" spans="1:10">
      <c r="A113" s="80" t="s">
        <v>131</v>
      </c>
      <c r="B113" s="80"/>
      <c r="C113" s="80"/>
      <c r="D113" s="80"/>
      <c r="E113" s="80"/>
      <c r="F113" s="80"/>
      <c r="G113" s="80"/>
      <c r="H113" s="80"/>
      <c r="I113" s="80"/>
      <c r="J113" s="80"/>
    </row>
    <row r="114" spans="1:10">
      <c r="A114" s="80" t="s">
        <v>132</v>
      </c>
      <c r="B114" s="80"/>
      <c r="C114" s="80"/>
      <c r="D114" s="80"/>
      <c r="E114" s="80"/>
      <c r="F114" s="80"/>
      <c r="G114" s="80"/>
      <c r="H114" s="80"/>
      <c r="I114" s="80"/>
      <c r="J114" s="80"/>
    </row>
    <row r="115" spans="1:10">
      <c r="A115" s="80"/>
      <c r="C115" s="80"/>
      <c r="D115" s="80"/>
      <c r="E115" s="80"/>
      <c r="F115" s="80"/>
      <c r="G115" s="80"/>
      <c r="H115" s="80"/>
      <c r="I115" s="80"/>
      <c r="J115" s="80"/>
    </row>
    <row r="116" spans="1:10">
      <c r="A116" s="80"/>
      <c r="B116" s="80"/>
      <c r="C116" s="80"/>
      <c r="D116" s="80"/>
      <c r="E116" s="80"/>
      <c r="F116" s="80"/>
      <c r="G116" s="80"/>
      <c r="H116" s="80"/>
      <c r="I116" s="80"/>
      <c r="J116" s="80"/>
    </row>
    <row r="117" spans="1:10">
      <c r="A117" s="80"/>
      <c r="B117" s="80"/>
      <c r="C117" s="80"/>
      <c r="D117" s="80"/>
      <c r="E117" s="80"/>
      <c r="F117" s="80"/>
      <c r="G117" s="80"/>
      <c r="H117" s="80"/>
      <c r="I117" s="80"/>
      <c r="J117" s="80"/>
    </row>
    <row r="118" spans="1:10">
      <c r="A118" s="81" t="s">
        <v>133</v>
      </c>
      <c r="B118" s="80"/>
      <c r="C118" s="81"/>
      <c r="D118" s="81"/>
      <c r="E118" s="81"/>
      <c r="F118" s="81"/>
      <c r="G118" s="81"/>
      <c r="H118" s="81"/>
      <c r="I118" s="81"/>
      <c r="J118" s="81"/>
    </row>
    <row r="119" spans="1:10">
      <c r="A119" s="81" t="s">
        <v>134</v>
      </c>
      <c r="B119" s="80"/>
      <c r="C119" s="84"/>
      <c r="D119" s="84"/>
      <c r="E119" s="84"/>
      <c r="F119" s="84"/>
      <c r="G119" s="84"/>
      <c r="H119" s="84"/>
      <c r="I119" s="84"/>
      <c r="J119" s="84"/>
    </row>
    <row r="120" spans="1:10">
      <c r="A120" s="82" t="s">
        <v>135</v>
      </c>
      <c r="B120" s="80"/>
      <c r="C120" s="80"/>
      <c r="D120" s="80"/>
      <c r="E120" s="80"/>
      <c r="F120" s="80"/>
      <c r="G120" s="80"/>
      <c r="H120" s="80"/>
      <c r="I120" s="80"/>
      <c r="J120" s="80"/>
    </row>
    <row r="121" spans="1:10">
      <c r="A121" s="81" t="s">
        <v>136</v>
      </c>
      <c r="B121" s="80"/>
      <c r="C121" s="80"/>
      <c r="D121" s="80"/>
      <c r="E121" s="80"/>
      <c r="F121" s="80"/>
      <c r="G121" s="80"/>
      <c r="H121" s="80"/>
      <c r="I121" s="80"/>
      <c r="J121" s="80"/>
    </row>
    <row r="122" spans="1:10">
      <c r="A122" s="80" t="s">
        <v>137</v>
      </c>
      <c r="B122" s="80"/>
      <c r="C122" s="80"/>
      <c r="D122" s="80"/>
      <c r="E122" s="80"/>
      <c r="F122" s="80"/>
      <c r="G122" s="80"/>
      <c r="H122" s="80"/>
      <c r="I122" s="80"/>
      <c r="J122" s="80"/>
    </row>
    <row r="123" spans="1:10">
      <c r="A123" s="80" t="s">
        <v>138</v>
      </c>
      <c r="B123" s="80"/>
      <c r="C123" s="80"/>
      <c r="D123" s="80"/>
      <c r="E123" s="80"/>
      <c r="F123" s="80"/>
      <c r="G123" s="80"/>
      <c r="H123" s="80"/>
      <c r="I123" s="80"/>
      <c r="J123" s="80"/>
    </row>
    <row r="124" spans="1:10">
      <c r="A124" s="80"/>
      <c r="B124" s="80"/>
      <c r="C124" s="80"/>
      <c r="D124" s="80"/>
      <c r="E124" s="80"/>
      <c r="F124" s="80"/>
      <c r="G124" s="80"/>
      <c r="H124" s="80"/>
      <c r="I124" s="80"/>
      <c r="J124" s="80"/>
    </row>
    <row r="125" spans="1:10">
      <c r="B125" s="80"/>
      <c r="C125" s="80"/>
      <c r="D125" s="80"/>
      <c r="E125" s="80"/>
      <c r="F125" s="80"/>
      <c r="G125" s="80"/>
      <c r="H125" s="80"/>
      <c r="I125" s="80"/>
      <c r="J125" s="80"/>
    </row>
  </sheetData>
  <sheetProtection algorithmName="SHA-512" hashValue="c5ZFpK64HzcVGppaSi+q+VBLvZc7f5gvpPFZeN7zGUKfc6991i/gZSzKhyUMuYtuVVHnWn+6dlRpcxAQD9hPcA==" saltValue="XheSFOiUlcrKpNyPVoUU3Q==" spinCount="100000" sheet="1"/>
  <dataConsolidate/>
  <conditionalFormatting sqref="E51">
    <cfRule type="cellIs" dxfId="1" priority="2" operator="equal">
      <formula>"Error!! Select the correct Type of Issue"</formula>
    </cfRule>
  </conditionalFormatting>
  <conditionalFormatting sqref="E53">
    <cfRule type="cellIs" dxfId="0" priority="1" operator="equal">
      <formula>"Error!! Incorrect exchange rate"</formula>
    </cfRule>
  </conditionalFormatting>
  <dataValidations count="6">
    <dataValidation type="list" allowBlank="1" showInputMessage="1" showErrorMessage="1" prompt="Select the type of issue for levy calculation from drop-down" sqref="C51" xr:uid="{00000000-0002-0000-0000-000000000000}">
      <formula1>$G$94:$G$101</formula1>
    </dataValidation>
    <dataValidation type="list" allowBlank="1" showInputMessage="1" showErrorMessage="1" prompt="Select jurisdiction code from the drop-down" sqref="C62" xr:uid="{00000000-0002-0000-0000-000001000000}">
      <formula1>$A$104:$A$114</formula1>
    </dataValidation>
    <dataValidation showErrorMessage="1" errorTitle="Wrong entry" error="Please correct the type of issue. Issue amount is higher than $1 million." sqref="E51" xr:uid="{00000000-0002-0000-0000-000002000000}"/>
    <dataValidation type="list" allowBlank="1" showInputMessage="1" showErrorMessage="1" sqref="C52:D52" xr:uid="{00000000-0002-0000-0000-000003000000}">
      <formula1>$A$94:$A$95</formula1>
    </dataValidation>
    <dataValidation type="list" allowBlank="1" showInputMessage="1" showErrorMessage="1" prompt="Select classification code from the drop-down" sqref="C63:F63" xr:uid="{00000000-0002-0000-0000-000004000000}">
      <formula1>$D$94:$D$107</formula1>
    </dataValidation>
    <dataValidation type="list" allowBlank="1" showInputMessage="1" showErrorMessage="1" prompt="Select type of deal from the drop-down" sqref="C61:F61" xr:uid="{00000000-0002-0000-0000-000005000000}">
      <formula1>$E$94:$E$96</formula1>
    </dataValidation>
  </dataValidations>
  <printOptions horizontalCentered="1"/>
  <pageMargins left="0.13" right="0.13" top="0.56000000000000005" bottom="0.21" header="0.16" footer="0.14000000000000001"/>
  <pageSetup scale="55" fitToHeight="0" orientation="portrait" r:id="rId1"/>
  <rowBreaks count="1" manualBreakCount="1">
    <brk id="75" max="16383" man="1"/>
  </rowBreaks>
  <colBreaks count="1" manualBreakCount="1">
    <brk id="11" max="12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9F42-374A-4383-A43F-5E96AA3E4D3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04ec8c-309a-41f6-884e-a2121e8307ea">
      <Terms xmlns="http://schemas.microsoft.com/office/infopath/2007/PartnerControls"/>
    </lcf76f155ced4ddcb4097134ff3c332f>
    <TaxCatchAll xmlns="b193b04b-a2f4-419c-b2b0-5a6b3875bbc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2C8B5B14AD00458D41F7F9139B4E94" ma:contentTypeVersion="14" ma:contentTypeDescription="Create a new document." ma:contentTypeScope="" ma:versionID="81a57debea7de7cb38d4d0c65dabd885">
  <xsd:schema xmlns:xsd="http://www.w3.org/2001/XMLSchema" xmlns:xs="http://www.w3.org/2001/XMLSchema" xmlns:p="http://schemas.microsoft.com/office/2006/metadata/properties" xmlns:ns2="b193b04b-a2f4-419c-b2b0-5a6b3875bbc8" xmlns:ns3="d304ec8c-309a-41f6-884e-a2121e8307ea" targetNamespace="http://schemas.microsoft.com/office/2006/metadata/properties" ma:root="true" ma:fieldsID="6ad94df3ae404bc5a40b4829e8e68228" ns2:_="" ns3:_="">
    <xsd:import namespace="b193b04b-a2f4-419c-b2b0-5a6b3875bbc8"/>
    <xsd:import namespace="d304ec8c-309a-41f6-884e-a2121e8307e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3b04b-a2f4-419c-b2b0-5a6b3875bb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d236e5c-e867-4062-968b-3ca70a565d52}" ma:internalName="TaxCatchAll" ma:showField="CatchAllData" ma:web="b193b04b-a2f4-419c-b2b0-5a6b3875bb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304ec8c-309a-41f6-884e-a2121e8307e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615232-0224-47CF-AC05-DC0465593D19}"/>
</file>

<file path=customXml/itemProps2.xml><?xml version="1.0" encoding="utf-8"?>
<ds:datastoreItem xmlns:ds="http://schemas.openxmlformats.org/officeDocument/2006/customXml" ds:itemID="{AA4BEC99-81DA-4483-9E75-9E921D331D87}"/>
</file>

<file path=customXml/itemProps3.xml><?xml version="1.0" encoding="utf-8"?>
<ds:datastoreItem xmlns:ds="http://schemas.openxmlformats.org/officeDocument/2006/customXml" ds:itemID="{583B6A57-F93D-42FA-83C0-C546D94EEF8F}"/>
</file>

<file path=docProps/app.xml><?xml version="1.0" encoding="utf-8"?>
<Properties xmlns="http://schemas.openxmlformats.org/officeDocument/2006/extended-properties" xmlns:vt="http://schemas.openxmlformats.org/officeDocument/2006/docPropsVTypes">
  <Application>Microsoft Excel Online</Application>
  <Manager/>
  <Company>IIROC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Swati Thakkar</dc:creator>
  <cp:keywords/>
  <dc:description/>
  <cp:lastModifiedBy>Karabet Jazmahji</cp:lastModifiedBy>
  <cp:revision/>
  <dcterms:created xsi:type="dcterms:W3CDTF">2021-04-22T15:12:02Z</dcterms:created>
  <dcterms:modified xsi:type="dcterms:W3CDTF">2024-06-14T14:15:22Z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43acde-4127-48e7-8b7d-53da3746ec62_Enabled">
    <vt:lpwstr>true</vt:lpwstr>
  </property>
  <property fmtid="{D5CDD505-2E9C-101B-9397-08002B2CF9AE}" pid="3" name="MSIP_Label_fd43acde-4127-48e7-8b7d-53da3746ec62_SetDate">
    <vt:lpwstr>2021-04-22T15:12:04Z</vt:lpwstr>
  </property>
  <property fmtid="{D5CDD505-2E9C-101B-9397-08002B2CF9AE}" pid="4" name="MSIP_Label_fd43acde-4127-48e7-8b7d-53da3746ec62_Method">
    <vt:lpwstr>Standard</vt:lpwstr>
  </property>
  <property fmtid="{D5CDD505-2E9C-101B-9397-08002B2CF9AE}" pid="5" name="MSIP_Label_fd43acde-4127-48e7-8b7d-53da3746ec62_Name">
    <vt:lpwstr>Internal Use</vt:lpwstr>
  </property>
  <property fmtid="{D5CDD505-2E9C-101B-9397-08002B2CF9AE}" pid="6" name="MSIP_Label_fd43acde-4127-48e7-8b7d-53da3746ec62_SiteId">
    <vt:lpwstr>1c4b71fd-65b3-4d7d-9f2a-23d59c8f1989</vt:lpwstr>
  </property>
  <property fmtid="{D5CDD505-2E9C-101B-9397-08002B2CF9AE}" pid="7" name="MSIP_Label_fd43acde-4127-48e7-8b7d-53da3746ec62_ActionId">
    <vt:lpwstr>dce23ecd-1ff8-4a5e-9f6f-f2d38d586a9d</vt:lpwstr>
  </property>
  <property fmtid="{D5CDD505-2E9C-101B-9397-08002B2CF9AE}" pid="8" name="MSIP_Label_fd43acde-4127-48e7-8b7d-53da3746ec62_ContentBits">
    <vt:lpwstr>0</vt:lpwstr>
  </property>
  <property fmtid="{D5CDD505-2E9C-101B-9397-08002B2CF9AE}" pid="9" name="ContentTypeId">
    <vt:lpwstr>0x010100042C8B5B14AD00458D41F7F9139B4E94</vt:lpwstr>
  </property>
  <property fmtid="{D5CDD505-2E9C-101B-9397-08002B2CF9AE}" pid="10" name="MediaServiceImageTags">
    <vt:lpwstr/>
  </property>
</Properties>
</file>